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Apple comps" sheetId="1" r:id="rId1"/>
    <sheet name="Market data" sheetId="2" r:id="rId2"/>
    <sheet name="Comparable companies" sheetId="3" r:id="rId3"/>
    <sheet name="Peer statistics" sheetId="4" r:id="rId4"/>
    <sheet name="Implied Apple valuation" sheetId="5" r:id="rId5"/>
    <sheet name="Companies" sheetId="6" r:id="rId6"/>
    <sheet name="Statistics" sheetId="7" r:id="rId7"/>
    <sheet name="Market data lines" sheetId="8" r:id="rId8"/>
    <sheet name="Comparable companies lines" sheetId="9" r:id="rId9"/>
    <sheet name="Implied Apple valuation lines" sheetId="10" r:id="rId10"/>
    <sheet name="Rules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EV / EBITDA by company, LTM vs NTM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'Apple comps'!$A$65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'Apple comps'!$B$64:$I$64</c:f>
            </c:strRef>
          </c:cat>
          <c:val>
            <c:numRef>
              <c:f>'Apple comps'!$B$65:$I$65</c:f>
            </c:numRef>
          </c:val>
        </c:ser>
        <c:ser>
          <c:idx val="1"/>
          <c:order val="1"/>
          <c:tx>
            <c:strRef>
              <c:f>'Apple comps'!$A$66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'Apple comps'!$B$64:$I$64</c:f>
            </c:strRef>
          </c:cat>
          <c:val>
            <c:numRef>
              <c:f>'Apple comps'!$B$66:$I$66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Revenue growth by company, LTM vs NTM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'Apple comps'!$A$87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'Apple comps'!$B$86:$I$86</c:f>
            </c:strRef>
          </c:cat>
          <c:val>
            <c:numRef>
              <c:f>'Apple comps'!$B$87:$I$87</c:f>
            </c:numRef>
          </c:val>
        </c:ser>
        <c:ser>
          <c:idx val="1"/>
          <c:order val="1"/>
          <c:tx>
            <c:strRef>
              <c:f>'Apple comps'!$A$88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'Apple comps'!$B$86:$I$86</c:f>
            </c:strRef>
          </c:cat>
          <c:val>
            <c:numRef>
              <c:f>'Apple comps'!$B$88:$I$88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67</xdr:row>
      <xdr:rowOff>0</xdr:rowOff>
    </xdr:from>
    <xdr:to>
      <xdr:col>10</xdr:col>
      <xdr:colOff>0</xdr:colOff>
      <xdr:row>83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89</xdr:row>
      <xdr:rowOff>0</xdr:rowOff>
    </xdr:from>
    <xdr:to>
      <xdr:col>10</xdr:col>
      <xdr:colOff>0</xdr:colOff>
      <xdr:row>105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Market data (edit any cell)</t>
        </is>
      </c>
      <c r="B1" s="3" t="inlineStr">
        <is>
          <t xml:space="preserve">Inputs: edit the blue cells on the 'Market data' sheet; this table follows them.</t>
        </is>
      </c>
    </row>
    <row r="2">
      <c r="A2" s="1" t="inlineStr">
        <is>
          <t xml:space="preserve">company</t>
        </is>
      </c>
      <c r="B2" s="1" t="inlineStr">
        <is>
          <t xml:space="preserve">Share price ($)</t>
        </is>
      </c>
      <c r="C2" s="1" t="inlineStr">
        <is>
          <t xml:space="preserve">Diluted shares (M)</t>
        </is>
      </c>
      <c r="D2" s="1" t="inlineStr">
        <is>
          <t xml:space="preserve">Cash &amp; investments</t>
        </is>
      </c>
      <c r="E2" s="1" t="inlineStr">
        <is>
          <t xml:space="preserve">Total debt</t>
        </is>
      </c>
    </row>
    <row r="3">
      <c r="A3" s="0" t="inlineStr">
        <is>
          <t xml:space="preserve">Apple</t>
        </is>
      </c>
      <c r="B3" s="8">
        <f>'Market data'!B2</f>
        <v>331.34</v>
      </c>
      <c r="C3" s="8">
        <f>'Market data'!B3</f>
        <v>14590</v>
      </c>
      <c r="D3" s="8">
        <f>'Market data'!B4</f>
        <v>62400</v>
      </c>
      <c r="E3" s="8">
        <f>'Market data'!B5</f>
        <v>84340</v>
      </c>
    </row>
    <row r="4">
      <c r="A4" s="0" t="inlineStr">
        <is>
          <t xml:space="preserve">Microsoft</t>
        </is>
      </c>
      <c r="B4" s="8">
        <f>'Market data'!C2</f>
        <v>497.75</v>
      </c>
      <c r="C4" s="8">
        <f>'Market data'!C3</f>
        <v>7430</v>
      </c>
      <c r="D4" s="8">
        <f>'Market data'!C4</f>
        <v>76840</v>
      </c>
      <c r="E4" s="8">
        <f>'Market data'!C5</f>
        <v>128810</v>
      </c>
    </row>
    <row r="5">
      <c r="A5" s="0" t="inlineStr">
        <is>
          <t xml:space="preserve">Alphabet</t>
        </is>
      </c>
      <c r="B5" s="8">
        <f>'Market data'!D2</f>
        <v>347.33</v>
      </c>
      <c r="C5" s="8">
        <f>'Market data'!D3</f>
        <v>12230</v>
      </c>
      <c r="D5" s="8">
        <f>'Market data'!D4</f>
        <v>242470</v>
      </c>
      <c r="E5" s="8">
        <f>'Market data'!D5</f>
        <v>120790</v>
      </c>
    </row>
    <row r="6">
      <c r="A6" s="0" t="inlineStr">
        <is>
          <t xml:space="preserve">Amazon</t>
        </is>
      </c>
      <c r="B6" s="8">
        <f>'Market data'!E2</f>
        <v>251.19</v>
      </c>
      <c r="C6" s="8">
        <f>'Market data'!E3</f>
        <v>10790</v>
      </c>
      <c r="D6" s="8">
        <f>'Market data'!E4</f>
        <v>122990</v>
      </c>
      <c r="E6" s="8">
        <f>'Market data'!E5</f>
        <v>251640</v>
      </c>
    </row>
    <row r="7">
      <c r="A7" s="0" t="inlineStr">
        <is>
          <t xml:space="preserve">Meta Platforms</t>
        </is>
      </c>
      <c r="B7" s="8">
        <f>'Market data'!F2</f>
        <v>682.31</v>
      </c>
      <c r="C7" s="8">
        <f>'Market data'!F3</f>
        <v>2520</v>
      </c>
      <c r="D7" s="8">
        <f>'Market data'!F4</f>
        <v>90260</v>
      </c>
      <c r="E7" s="8">
        <f>'Market data'!F5</f>
        <v>112320</v>
      </c>
    </row>
    <row r="8">
      <c r="A8" s="0" t="inlineStr">
        <is>
          <t xml:space="preserve">NVIDIA</t>
        </is>
      </c>
      <c r="B8" s="8">
        <f>'Market data'!G2</f>
        <v>219.34</v>
      </c>
      <c r="C8" s="8">
        <f>'Market data'!G3</f>
        <v>24150</v>
      </c>
      <c r="D8" s="8">
        <f>'Market data'!G4</f>
        <v>62470</v>
      </c>
      <c r="E8" s="8">
        <f>'Market data'!G5</f>
        <v>38860</v>
      </c>
    </row>
    <row r="9">
      <c r="A9" s="0" t="inlineStr">
        <is>
          <t xml:space="preserve">Dell Technologies</t>
        </is>
      </c>
      <c r="B9" s="8">
        <f>'Market data'!H2</f>
        <v>543.51</v>
      </c>
      <c r="C9" s="8">
        <f>'Market data'!H3</f>
        <v>636</v>
      </c>
      <c r="D9" s="8">
        <f>'Market data'!H4</f>
        <v>11570</v>
      </c>
      <c r="E9" s="8">
        <f>'Market data'!H5</f>
        <v>31920</v>
      </c>
    </row>
    <row r="10">
      <c r="A10" s="0" t="inlineStr">
        <is>
          <t xml:space="preserve">HP Inc.</t>
        </is>
      </c>
      <c r="B10" s="8">
        <f>'Market data'!I2</f>
        <v>33.82</v>
      </c>
      <c r="C10" s="8">
        <f>'Market data'!I3</f>
        <v>914.5</v>
      </c>
      <c r="D10" s="8">
        <f>'Market data'!I4</f>
        <v>3700</v>
      </c>
      <c r="E10" s="8">
        <f>'Market data'!I5</f>
        <v>10860</v>
      </c>
    </row>
    <row r="12">
      <c r="A12" s="1" t="inlineStr">
        <is>
          <t xml:space="preserve">Financial performance, LTM and NTM (edit any input)</t>
        </is>
      </c>
      <c r="B12" s="3" t="inlineStr">
        <is>
          <t xml:space="preserve">Inputs: edit the blue cells on the 'Comparable companies' sheet; this table follows them.</t>
        </is>
      </c>
    </row>
    <row r="13">
      <c r="A13" s="1" t="inlineStr">
        <is>
          <t xml:space="preserve">company</t>
        </is>
      </c>
      <c r="B13" s="1" t="inlineStr">
        <is>
          <t xml:space="preserve">Revenue LTM</t>
        </is>
      </c>
      <c r="C13" s="1" t="inlineStr">
        <is>
          <t xml:space="preserve">Revenue NTM</t>
        </is>
      </c>
      <c r="D13" s="1" t="inlineStr">
        <is>
          <t xml:space="preserve">EBITDA LTM</t>
        </is>
      </c>
      <c r="E13" s="1" t="inlineStr">
        <is>
          <t xml:space="preserve">EBITDA NTM</t>
        </is>
      </c>
      <c r="F13" s="1" t="inlineStr">
        <is>
          <t xml:space="preserve">EPS LTM ($)</t>
        </is>
      </c>
      <c r="G13" s="1" t="inlineStr">
        <is>
          <t xml:space="preserve">EPS NTM ($)</t>
        </is>
      </c>
      <c r="H13" s="1" t="inlineStr">
        <is>
          <t xml:space="preserve">Revenue growth LTM</t>
        </is>
      </c>
      <c r="I13" s="1" t="inlineStr">
        <is>
          <t xml:space="preserve">Revenue growth NTM</t>
        </is>
      </c>
      <c r="J13" s="1" t="inlineStr">
        <is>
          <t xml:space="preserve">EBITDA margin LTM</t>
        </is>
      </c>
      <c r="K13" s="1" t="inlineStr">
        <is>
          <t xml:space="preserve">EBITDA margin NTM</t>
        </is>
      </c>
    </row>
    <row r="14">
      <c r="A14" s="0" t="inlineStr">
        <is>
          <t xml:space="preserve">Apple</t>
        </is>
      </c>
      <c r="B14" s="8">
        <f>'Comparable companies'!B5</f>
        <v>466820</v>
      </c>
      <c r="C14" s="8">
        <f>'Comparable companies'!B6</f>
        <v>512000</v>
      </c>
      <c r="D14" s="8">
        <f>'Comparable companies'!B8</f>
        <v>167960</v>
      </c>
      <c r="E14" s="8">
        <f>'Comparable companies'!B9</f>
        <v>186000</v>
      </c>
      <c r="F14" s="8">
        <f>'Comparable companies'!B12</f>
        <v>8.73</v>
      </c>
      <c r="G14" s="8">
        <f>'Comparable companies'!B13</f>
        <v>9.8</v>
      </c>
      <c r="H14" s="12">
        <f>'Comparable companies'!B14</f>
        <v>0.16405256464603646</v>
      </c>
      <c r="I14" s="12">
        <f>'Comparable companies'!B15</f>
        <v>0.09678248575468062</v>
      </c>
      <c r="J14" s="12">
        <f>'Comparable companies'!B16</f>
        <v>0.359796067006555</v>
      </c>
      <c r="K14" s="12">
        <f>'Comparable companies'!B17</f>
        <v>0.36328125</v>
      </c>
    </row>
    <row r="15">
      <c r="A15" s="0" t="inlineStr">
        <is>
          <t xml:space="preserve">Microsoft</t>
        </is>
      </c>
      <c r="B15" s="8">
        <f>'Comparable companies'!C5</f>
        <v>331840</v>
      </c>
      <c r="C15" s="8">
        <f>'Comparable companies'!C6</f>
        <v>386000</v>
      </c>
      <c r="D15" s="8">
        <f>'Comparable companies'!C8</f>
        <v>194240</v>
      </c>
      <c r="E15" s="8">
        <f>'Comparable companies'!C9</f>
        <v>228000</v>
      </c>
      <c r="F15" s="8">
        <f>'Comparable companies'!C12</f>
        <v>17.94</v>
      </c>
      <c r="G15" s="8">
        <f>'Comparable companies'!C13</f>
        <v>21.1</v>
      </c>
      <c r="H15" s="12">
        <f>'Comparable companies'!C14</f>
        <v>0.17698801163368083</v>
      </c>
      <c r="I15" s="12">
        <f>'Comparable companies'!C15</f>
        <v>0.1632111861137897</v>
      </c>
      <c r="J15" s="12">
        <f>'Comparable companies'!C16</f>
        <v>0.5853423336547734</v>
      </c>
      <c r="K15" s="12">
        <f>'Comparable companies'!C17</f>
        <v>0.5906735751295337</v>
      </c>
    </row>
    <row r="16">
      <c r="A16" s="0" t="inlineStr">
        <is>
          <t xml:space="preserve">Alphabet</t>
        </is>
      </c>
      <c r="B16" s="8">
        <f>'Comparable companies'!D5</f>
        <v>445870</v>
      </c>
      <c r="C16" s="8">
        <f>'Comparable companies'!D6</f>
        <v>512000</v>
      </c>
      <c r="D16" s="8">
        <f>'Comparable companies'!D8</f>
        <v>173160</v>
      </c>
      <c r="E16" s="8">
        <f>'Comparable companies'!D9</f>
        <v>201000</v>
      </c>
      <c r="F16" s="8">
        <f>'Comparable companies'!D12</f>
        <v>19.92</v>
      </c>
      <c r="G16" s="8">
        <f>'Comparable companies'!D13</f>
        <v>21.6</v>
      </c>
      <c r="H16" s="12">
        <f>'Comparable companies'!D14</f>
        <v>0.24201231232067744</v>
      </c>
      <c r="I16" s="12">
        <f>'Comparable companies'!D15</f>
        <v>0.14831677394756326</v>
      </c>
      <c r="J16" s="12">
        <f>'Comparable companies'!D16</f>
        <v>0.38836432143898447</v>
      </c>
      <c r="K16" s="12">
        <f>'Comparable companies'!D17</f>
        <v>0.392578125</v>
      </c>
    </row>
    <row r="17">
      <c r="A17" s="0" t="inlineStr">
        <is>
          <t xml:space="preserve">Amazon</t>
        </is>
      </c>
      <c r="B17" s="8">
        <f>'Comparable companies'!E5</f>
        <v>775680</v>
      </c>
      <c r="C17" s="8">
        <f>'Comparable companies'!E6</f>
        <v>905000</v>
      </c>
      <c r="D17" s="8">
        <f>'Comparable companies'!E8</f>
        <v>168910</v>
      </c>
      <c r="E17" s="8">
        <f>'Comparable companies'!E9</f>
        <v>205000</v>
      </c>
      <c r="F17" s="8">
        <f>'Comparable companies'!E12</f>
        <v>12.43</v>
      </c>
      <c r="G17" s="8">
        <f>'Comparable companies'!E13</f>
        <v>15.2</v>
      </c>
      <c r="H17" s="12">
        <f>'Comparable companies'!E14</f>
        <v>0.19600345380535344</v>
      </c>
      <c r="I17" s="12">
        <f>'Comparable companies'!E15</f>
        <v>0.16671823432343236</v>
      </c>
      <c r="J17" s="12">
        <f>'Comparable companies'!E16</f>
        <v>0.21775732260726072</v>
      </c>
      <c r="K17" s="12">
        <f>'Comparable companies'!E17</f>
        <v>0.2265193370165746</v>
      </c>
    </row>
    <row r="18">
      <c r="A18" s="0" t="inlineStr">
        <is>
          <t xml:space="preserve">Meta Platforms</t>
        </is>
      </c>
      <c r="B18" s="8">
        <f>'Comparable companies'!F5</f>
        <v>228250</v>
      </c>
      <c r="C18" s="8">
        <f>'Comparable companies'!F6</f>
        <v>276000</v>
      </c>
      <c r="D18" s="8">
        <f>'Comparable companies'!F8</f>
        <v>109650</v>
      </c>
      <c r="E18" s="8">
        <f>'Comparable companies'!F9</f>
        <v>134000</v>
      </c>
      <c r="F18" s="8">
        <f>'Comparable companies'!F12</f>
        <v>26.16</v>
      </c>
      <c r="G18" s="8">
        <f>'Comparable companies'!F13</f>
        <v>31.4</v>
      </c>
      <c r="H18" s="12">
        <f>'Comparable companies'!F14</f>
        <v>0.2800022431583671</v>
      </c>
      <c r="I18" s="12">
        <f>'Comparable companies'!F15</f>
        <v>0.20920043811610078</v>
      </c>
      <c r="J18" s="12">
        <f>'Comparable companies'!F16</f>
        <v>0.48039430449069004</v>
      </c>
      <c r="K18" s="12">
        <f>'Comparable companies'!F17</f>
        <v>0.4855072463768116</v>
      </c>
    </row>
    <row r="19">
      <c r="A19" s="0" t="inlineStr">
        <is>
          <t xml:space="preserve">NVIDIA</t>
        </is>
      </c>
      <c r="B19" s="8">
        <f>'Comparable companies'!G5</f>
        <v>302970</v>
      </c>
      <c r="C19" s="8">
        <f>'Comparable companies'!G6</f>
        <v>423000</v>
      </c>
      <c r="D19" s="8">
        <f>'Comparable companies'!G8</f>
        <v>201270</v>
      </c>
      <c r="E19" s="8">
        <f>'Comparable companies'!G9</f>
        <v>283000</v>
      </c>
      <c r="F19" s="8">
        <f>'Comparable companies'!G12</f>
        <v>7.91</v>
      </c>
      <c r="G19" s="8">
        <f>'Comparable companies'!G13</f>
        <v>10.95</v>
      </c>
      <c r="H19" s="12">
        <f>'Comparable companies'!G14</f>
        <v>1.0590593992116353</v>
      </c>
      <c r="I19" s="12">
        <f>'Comparable companies'!G15</f>
        <v>0.3961778393900386</v>
      </c>
      <c r="J19" s="12">
        <f>'Comparable companies'!G16</f>
        <v>0.6643232003168631</v>
      </c>
      <c r="K19" s="12">
        <f>'Comparable companies'!G17</f>
        <v>0.6690307328605201</v>
      </c>
    </row>
    <row r="20">
      <c r="A20" s="0" t="inlineStr">
        <is>
          <t xml:space="preserve">Dell Technologies</t>
        </is>
      </c>
      <c r="B20" s="8">
        <f>'Comparable companies'!H5</f>
        <v>151200</v>
      </c>
      <c r="C20" s="8">
        <f>'Comparable companies'!H6</f>
        <v>172000</v>
      </c>
      <c r="D20" s="8">
        <f>'Comparable companies'!H8</f>
        <v>17730</v>
      </c>
      <c r="E20" s="8">
        <f>'Comparable companies'!H9</f>
        <v>20400</v>
      </c>
      <c r="F20" s="8">
        <f>'Comparable companies'!H12</f>
        <v>17.2</v>
      </c>
      <c r="G20" s="8">
        <f>'Comparable companies'!H13</f>
        <v>20.1</v>
      </c>
      <c r="H20" s="12">
        <f>'Comparable companies'!H14</f>
        <v>0.5799373040752351</v>
      </c>
      <c r="I20" s="12">
        <f>'Comparable companies'!H15</f>
        <v>0.13756613756613767</v>
      </c>
      <c r="J20" s="12">
        <f>'Comparable companies'!H16</f>
        <v>0.11726190476190476</v>
      </c>
      <c r="K20" s="12">
        <f>'Comparable companies'!H17</f>
        <v>0.1186046511627907</v>
      </c>
    </row>
    <row r="21">
      <c r="A21" s="0" t="inlineStr">
        <is>
          <t xml:space="preserve">HP Inc.</t>
        </is>
      </c>
      <c r="B21" s="8">
        <f>'Comparable companies'!I5</f>
        <v>57420</v>
      </c>
      <c r="C21" s="8">
        <f>'Comparable companies'!I6</f>
        <v>59500</v>
      </c>
      <c r="D21" s="8">
        <f>'Comparable companies'!I8</f>
        <v>4710</v>
      </c>
      <c r="E21" s="8">
        <f>'Comparable companies'!I9</f>
        <v>5000</v>
      </c>
      <c r="F21" s="8">
        <f>'Comparable companies'!I12</f>
        <v>2.7</v>
      </c>
      <c r="G21" s="8">
        <f>'Comparable companies'!I13</f>
        <v>2.95</v>
      </c>
      <c r="H21" s="12">
        <f>'Comparable companies'!I14</f>
        <v>0.08997722095671978</v>
      </c>
      <c r="I21" s="12">
        <f>'Comparable companies'!I15</f>
        <v>0.036224312086380994</v>
      </c>
      <c r="J21" s="12">
        <f>'Comparable companies'!I16</f>
        <v>0.08202716823406478</v>
      </c>
      <c r="K21" s="12">
        <f>'Comparable companies'!I17</f>
        <v>0.08403361344537816</v>
      </c>
    </row>
    <row r="23">
      <c r="A23" s="1" t="inlineStr">
        <is>
          <t xml:space="preserve">Valuation and trading multiples, LTM and NTM</t>
        </is>
      </c>
    </row>
    <row r="24">
      <c r="A24" s="1" t="inlineStr">
        <is>
          <t xml:space="preserve">company</t>
        </is>
      </c>
      <c r="B24" s="1" t="inlineStr">
        <is>
          <t xml:space="preserve">Market cap</t>
        </is>
      </c>
      <c r="C24" s="1" t="inlineStr">
        <is>
          <t xml:space="preserve">Net debt (cash)</t>
        </is>
      </c>
      <c r="D24" s="1" t="inlineStr">
        <is>
          <t xml:space="preserve">Enterprise value</t>
        </is>
      </c>
      <c r="E24" s="1" t="inlineStr">
        <is>
          <t xml:space="preserve">EV / Revenue LTM (x)</t>
        </is>
      </c>
      <c r="F24" s="1" t="inlineStr">
        <is>
          <t xml:space="preserve">EV / Revenue NTM (x)</t>
        </is>
      </c>
      <c r="G24" s="1" t="inlineStr">
        <is>
          <t xml:space="preserve">EV / EBITDA LTM (x)</t>
        </is>
      </c>
      <c r="H24" s="1" t="inlineStr">
        <is>
          <t xml:space="preserve">EV / EBITDA NTM (x)</t>
        </is>
      </c>
      <c r="I24" s="1" t="inlineStr">
        <is>
          <t xml:space="preserve">P / E LTM (x)</t>
        </is>
      </c>
      <c r="J24" s="1" t="inlineStr">
        <is>
          <t xml:space="preserve">P / E NTM (x)</t>
        </is>
      </c>
    </row>
    <row r="25">
      <c r="A25" s="0" t="inlineStr">
        <is>
          <t xml:space="preserve">Apple</t>
        </is>
      </c>
      <c r="B25" s="8">
        <f>'Comparable companies'!B2</f>
        <v>4834250.6</v>
      </c>
      <c r="C25" s="8">
        <f>'Comparable companies'!B3</f>
        <v>21940</v>
      </c>
      <c r="D25" s="8">
        <f>'Comparable companies'!B4</f>
        <v>4856190.6</v>
      </c>
      <c r="E25" s="8">
        <f>'Comparable companies'!B18</f>
        <v>10.402704682747096</v>
      </c>
      <c r="F25" s="8">
        <f>'Comparable companies'!B19</f>
        <v>9.484747265625</v>
      </c>
      <c r="G25" s="8">
        <f>'Comparable companies'!B20</f>
        <v>28.91278042391045</v>
      </c>
      <c r="H25" s="8">
        <f>'Comparable companies'!B21</f>
        <v>26.108551612903224</v>
      </c>
      <c r="I25" s="8">
        <f>'Comparable companies'!B22</f>
        <v>37.95418098510881</v>
      </c>
      <c r="J25" s="8">
        <f>'Comparable companies'!B23</f>
        <v>33.81020408163265</v>
      </c>
    </row>
    <row r="26">
      <c r="A26" s="0" t="inlineStr">
        <is>
          <t xml:space="preserve">Microsoft</t>
        </is>
      </c>
      <c r="B26" s="8">
        <f>'Comparable companies'!C2</f>
        <v>3698282.5</v>
      </c>
      <c r="C26" s="8">
        <f>'Comparable companies'!C3</f>
        <v>51970</v>
      </c>
      <c r="D26" s="8">
        <f>'Comparable companies'!C4</f>
        <v>3750252.5</v>
      </c>
      <c r="E26" s="8">
        <f>'Comparable companies'!C18</f>
        <v>11.301387716972036</v>
      </c>
      <c r="F26" s="8">
        <f>'Comparable companies'!C19</f>
        <v>9.715680051813472</v>
      </c>
      <c r="G26" s="8">
        <f>'Comparable companies'!C20</f>
        <v>19.30731311779242</v>
      </c>
      <c r="H26" s="8">
        <f>'Comparable companies'!C21</f>
        <v>16.448475877192983</v>
      </c>
      <c r="I26" s="8">
        <f>'Comparable companies'!C22</f>
        <v>27.745261984392418</v>
      </c>
      <c r="J26" s="8">
        <f>'Comparable companies'!C23</f>
        <v>23.590047393364927</v>
      </c>
    </row>
    <row r="27">
      <c r="A27" s="0" t="inlineStr">
        <is>
          <t xml:space="preserve">Alphabet</t>
        </is>
      </c>
      <c r="B27" s="8">
        <f>'Comparable companies'!D2</f>
        <v>4247845.899999999</v>
      </c>
      <c r="C27" s="8">
        <f>'Comparable companies'!D3</f>
        <v>-121680</v>
      </c>
      <c r="D27" s="8">
        <f>'Comparable companies'!D4</f>
        <v>4126165.8999999994</v>
      </c>
      <c r="E27" s="8">
        <f>'Comparable companies'!D18</f>
        <v>9.254190459102428</v>
      </c>
      <c r="F27" s="8">
        <f>'Comparable companies'!D19</f>
        <v>8.058917773437498</v>
      </c>
      <c r="G27" s="8">
        <f>'Comparable companies'!D20</f>
        <v>23.8286319011319</v>
      </c>
      <c r="H27" s="8">
        <f>'Comparable companies'!D21</f>
        <v>20.528188557213927</v>
      </c>
      <c r="I27" s="8">
        <f>'Comparable companies'!D22</f>
        <v>17.436244979919678</v>
      </c>
      <c r="J27" s="8">
        <f>'Comparable companies'!D23</f>
        <v>16.080092592592592</v>
      </c>
    </row>
    <row r="28">
      <c r="A28" s="0" t="inlineStr">
        <is>
          <t xml:space="preserve">Amazon</t>
        </is>
      </c>
      <c r="B28" s="8">
        <f>'Comparable companies'!E2</f>
        <v>2710340.1</v>
      </c>
      <c r="C28" s="8">
        <f>'Comparable companies'!E3</f>
        <v>128650</v>
      </c>
      <c r="D28" s="8">
        <f>'Comparable companies'!E4</f>
        <v>2838990.1</v>
      </c>
      <c r="E28" s="8">
        <f>'Comparable companies'!E18</f>
        <v>3.660001675948845</v>
      </c>
      <c r="F28" s="8">
        <f>'Comparable companies'!E19</f>
        <v>3.1370056353591163</v>
      </c>
      <c r="G28" s="8">
        <f>'Comparable companies'!E20</f>
        <v>16.807708839026702</v>
      </c>
      <c r="H28" s="8">
        <f>'Comparable companies'!E21</f>
        <v>13.848732195121952</v>
      </c>
      <c r="I28" s="8">
        <f>'Comparable companies'!E22</f>
        <v>20.208366854384554</v>
      </c>
      <c r="J28" s="8">
        <f>'Comparable companies'!E23</f>
        <v>16.52565789473684</v>
      </c>
    </row>
    <row r="29">
      <c r="A29" s="0" t="inlineStr">
        <is>
          <t xml:space="preserve">Meta Platforms</t>
        </is>
      </c>
      <c r="B29" s="8">
        <f>'Comparable companies'!F2</f>
        <v>1719421.2</v>
      </c>
      <c r="C29" s="8">
        <f>'Comparable companies'!F3</f>
        <v>22060</v>
      </c>
      <c r="D29" s="8">
        <f>'Comparable companies'!F4</f>
        <v>1741481.2</v>
      </c>
      <c r="E29" s="8">
        <f>'Comparable companies'!F18</f>
        <v>7.629709529025192</v>
      </c>
      <c r="F29" s="8">
        <f>'Comparable companies'!F19</f>
        <v>6.309714492753623</v>
      </c>
      <c r="G29" s="8">
        <f>'Comparable companies'!F20</f>
        <v>15.882181486548108</v>
      </c>
      <c r="H29" s="8">
        <f>'Comparable companies'!F21</f>
        <v>12.996128358208955</v>
      </c>
      <c r="I29" s="8">
        <f>'Comparable companies'!F22</f>
        <v>26.082186544342505</v>
      </c>
      <c r="J29" s="8">
        <f>'Comparable companies'!F23</f>
        <v>21.729617834394904</v>
      </c>
    </row>
    <row r="30">
      <c r="A30" s="0" t="inlineStr">
        <is>
          <t xml:space="preserve">NVIDIA</t>
        </is>
      </c>
      <c r="B30" s="8">
        <f>'Comparable companies'!G2</f>
        <v>5297061</v>
      </c>
      <c r="C30" s="8">
        <f>'Comparable companies'!G3</f>
        <v>-23610</v>
      </c>
      <c r="D30" s="8">
        <f>'Comparable companies'!G4</f>
        <v>5273451</v>
      </c>
      <c r="E30" s="8">
        <f>'Comparable companies'!G18</f>
        <v>17.405852064560847</v>
      </c>
      <c r="F30" s="8">
        <f>'Comparable companies'!G19</f>
        <v>12.466787234042553</v>
      </c>
      <c r="G30" s="8">
        <f>'Comparable companies'!G20</f>
        <v>26.20087941571024</v>
      </c>
      <c r="H30" s="8">
        <f>'Comparable companies'!G21</f>
        <v>18.634102473498235</v>
      </c>
      <c r="I30" s="8">
        <f>'Comparable companies'!G22</f>
        <v>27.72945638432364</v>
      </c>
      <c r="J30" s="8">
        <f>'Comparable companies'!G23</f>
        <v>20.031050228310505</v>
      </c>
    </row>
    <row r="31">
      <c r="A31" s="0" t="inlineStr">
        <is>
          <t xml:space="preserve">Dell Technologies</t>
        </is>
      </c>
      <c r="B31" s="8">
        <f>'Comparable companies'!H2</f>
        <v>345672.36</v>
      </c>
      <c r="C31" s="8">
        <f>'Comparable companies'!H3</f>
        <v>20350</v>
      </c>
      <c r="D31" s="8">
        <f>'Comparable companies'!H4</f>
        <v>366022.36</v>
      </c>
      <c r="E31" s="8">
        <f>'Comparable companies'!H18</f>
        <v>2.4207828042328043</v>
      </c>
      <c r="F31" s="8">
        <f>'Comparable companies'!H19</f>
        <v>2.128036976744186</v>
      </c>
      <c r="G31" s="8">
        <f>'Comparable companies'!H20</f>
        <v>20.644239142695994</v>
      </c>
      <c r="H31" s="8">
        <f>'Comparable companies'!H21</f>
        <v>17.942272549019606</v>
      </c>
      <c r="I31" s="8">
        <f>'Comparable companies'!H22</f>
        <v>31.599418604651163</v>
      </c>
      <c r="J31" s="8">
        <f>'Comparable companies'!H23</f>
        <v>27.040298507462683</v>
      </c>
    </row>
    <row r="32">
      <c r="A32" s="0" t="inlineStr">
        <is>
          <t xml:space="preserve">HP Inc.</t>
        </is>
      </c>
      <c r="B32" s="8">
        <f>'Comparable companies'!I2</f>
        <v>30928.39</v>
      </c>
      <c r="C32" s="8">
        <f>'Comparable companies'!I3</f>
        <v>7160</v>
      </c>
      <c r="D32" s="8">
        <f>'Comparable companies'!I4</f>
        <v>38088.39</v>
      </c>
      <c r="E32" s="8">
        <f>'Comparable companies'!I18</f>
        <v>0.6633296760710554</v>
      </c>
      <c r="F32" s="8">
        <f>'Comparable companies'!I19</f>
        <v>0.6401410084033613</v>
      </c>
      <c r="G32" s="8">
        <f>'Comparable companies'!I20</f>
        <v>8.086707006369426</v>
      </c>
      <c r="H32" s="8">
        <f>'Comparable companies'!I21</f>
        <v>7.617678</v>
      </c>
      <c r="I32" s="8">
        <f>'Comparable companies'!I22</f>
        <v>12.525925925925925</v>
      </c>
      <c r="J32" s="8">
        <f>'Comparable companies'!I23</f>
        <v>11.464406779661017</v>
      </c>
    </row>
    <row r="34">
      <c r="A34" s="1" t="inlineStr">
        <is>
          <t xml:space="preserve">Peer statistics (Apple excluded)</t>
        </is>
      </c>
    </row>
    <row r="35">
      <c r="A35" s="1" t="inlineStr">
        <is>
          <t xml:space="preserve">line</t>
        </is>
      </c>
      <c r="B35" s="1" t="inlineStr">
        <is>
          <t xml:space="preserve">Low</t>
        </is>
      </c>
      <c r="C35" s="1" t="inlineStr">
        <is>
          <t xml:space="preserve">Mean</t>
        </is>
      </c>
      <c r="D35" s="1" t="inlineStr">
        <is>
          <t xml:space="preserve">Median</t>
        </is>
      </c>
      <c r="E35" s="1" t="inlineStr">
        <is>
          <t xml:space="preserve">High</t>
        </is>
      </c>
      <c r="F35" s="1" t="inlineStr">
        <is>
          <t xml:space="preserve">Median: platforms</t>
        </is>
      </c>
      <c r="G35" s="1" t="inlineStr">
        <is>
          <t xml:space="preserve">Median: hardware</t>
        </is>
      </c>
    </row>
    <row r="36">
      <c r="A36" s="0" t="inlineStr">
        <is>
          <t xml:space="preserve">EV / Revenue LTM (x)</t>
        </is>
      </c>
      <c r="B36" s="8">
        <f>'Peer statistics'!B18</f>
        <v>0.6633296760710554</v>
      </c>
      <c r="C36" s="8">
        <f>'Peer statistics'!C18</f>
        <v>7.476464846559031</v>
      </c>
      <c r="D36" s="8">
        <f>'Peer statistics'!D18</f>
        <v>7.629709529025192</v>
      </c>
      <c r="E36" s="8">
        <f>'Peer statistics'!E18</f>
        <v>17.405852064560847</v>
      </c>
      <c r="F36" s="8">
        <f>'Peer statistics'!F18</f>
        <v>9.254190459102428</v>
      </c>
      <c r="G36" s="8">
        <f>'Peer statistics'!G18</f>
        <v>1.54205624015193</v>
      </c>
    </row>
    <row r="37">
      <c r="A37" s="0" t="inlineStr">
        <is>
          <t xml:space="preserve">EV / Revenue NTM (x)</t>
        </is>
      </c>
      <c r="B37" s="8">
        <f>'Peer statistics'!B19</f>
        <v>0.6401410084033613</v>
      </c>
      <c r="C37" s="8">
        <f>'Peer statistics'!C19</f>
        <v>6.06518331036483</v>
      </c>
      <c r="D37" s="8">
        <f>'Peer statistics'!D19</f>
        <v>6.309714492753623</v>
      </c>
      <c r="E37" s="8">
        <f>'Peer statistics'!E19</f>
        <v>12.466787234042553</v>
      </c>
      <c r="F37" s="8">
        <f>'Peer statistics'!F19</f>
        <v>8.058917773437498</v>
      </c>
      <c r="G37" s="8">
        <f>'Peer statistics'!G19</f>
        <v>1.3840889925737736</v>
      </c>
    </row>
    <row r="38">
      <c r="A38" s="0" t="inlineStr">
        <is>
          <t xml:space="preserve">EV / EBITDA LTM (x)</t>
        </is>
      </c>
      <c r="B38" s="8">
        <f>'Peer statistics'!B20</f>
        <v>8.086707006369426</v>
      </c>
      <c r="C38" s="8">
        <f>'Peer statistics'!C20</f>
        <v>18.679665844182114</v>
      </c>
      <c r="D38" s="8">
        <f>'Peer statistics'!D20</f>
        <v>19.30731311779242</v>
      </c>
      <c r="E38" s="8">
        <f>'Peer statistics'!E20</f>
        <v>26.20087941571024</v>
      </c>
      <c r="F38" s="8">
        <f>'Peer statistics'!F20</f>
        <v>19.30731311779242</v>
      </c>
      <c r="G38" s="8">
        <f>'Peer statistics'!G20</f>
        <v>14.36547307453271</v>
      </c>
    </row>
    <row r="39">
      <c r="A39" s="0" t="inlineStr">
        <is>
          <t xml:space="preserve">EV / EBITDA NTM (x)</t>
        </is>
      </c>
      <c r="B39" s="8">
        <f>'Peer statistics'!B21</f>
        <v>7.617678</v>
      </c>
      <c r="C39" s="8">
        <f>'Peer statistics'!C21</f>
        <v>15.430796858607952</v>
      </c>
      <c r="D39" s="8">
        <f>'Peer statistics'!D21</f>
        <v>16.448475877192983</v>
      </c>
      <c r="E39" s="8">
        <f>'Peer statistics'!E21</f>
        <v>20.528188557213927</v>
      </c>
      <c r="F39" s="8">
        <f>'Peer statistics'!F21</f>
        <v>16.448475877192983</v>
      </c>
      <c r="G39" s="8">
        <f>'Peer statistics'!G21</f>
        <v>12.779975274509802</v>
      </c>
    </row>
    <row r="40">
      <c r="A40" s="0" t="inlineStr">
        <is>
          <t xml:space="preserve">P / E LTM (x)</t>
        </is>
      </c>
      <c r="B40" s="8">
        <f>'Peer statistics'!B22</f>
        <v>12.525925925925925</v>
      </c>
      <c r="C40" s="8">
        <f>'Peer statistics'!C22</f>
        <v>23.33240875399141</v>
      </c>
      <c r="D40" s="8">
        <f>'Peer statistics'!D22</f>
        <v>26.082186544342505</v>
      </c>
      <c r="E40" s="8">
        <f>'Peer statistics'!E22</f>
        <v>31.599418604651163</v>
      </c>
      <c r="F40" s="8">
        <f>'Peer statistics'!F22</f>
        <v>26.082186544342505</v>
      </c>
      <c r="G40" s="8">
        <f>'Peer statistics'!G22</f>
        <v>22.062672265288544</v>
      </c>
    </row>
    <row r="41">
      <c r="A41" s="0" t="inlineStr">
        <is>
          <t xml:space="preserve">P / E NTM (x)</t>
        </is>
      </c>
      <c r="B41" s="8">
        <f>'Peer statistics'!B23</f>
        <v>11.464406779661017</v>
      </c>
      <c r="C41" s="8">
        <f>'Peer statistics'!C23</f>
        <v>19.494453032931922</v>
      </c>
      <c r="D41" s="8">
        <f>'Peer statistics'!D23</f>
        <v>20.031050228310505</v>
      </c>
      <c r="E41" s="8">
        <f>'Peer statistics'!E23</f>
        <v>27.040298507462683</v>
      </c>
      <c r="F41" s="8">
        <f>'Peer statistics'!F23</f>
        <v>20.031050228310505</v>
      </c>
      <c r="G41" s="8">
        <f>'Peer statistics'!G23</f>
        <v>19.25235264356185</v>
      </c>
    </row>
    <row r="42">
      <c r="A42" s="0" t="inlineStr">
        <is>
          <t xml:space="preserve">Revenue growth LTM</t>
        </is>
      </c>
      <c r="B42" s="12">
        <f>'Peer statistics'!B14</f>
        <v>0.08997722095671978</v>
      </c>
      <c r="C42" s="12">
        <f>'Peer statistics'!C14</f>
        <v>0.37485427788023845</v>
      </c>
      <c r="D42" s="12">
        <f>'Peer statistics'!D14</f>
        <v>0.24201231232067744</v>
      </c>
      <c r="E42" s="12">
        <f>'Peer statistics'!E14</f>
        <v>1.0590593992116353</v>
      </c>
      <c r="F42" s="12">
        <f>'Peer statistics'!F14</f>
        <v>0.24201231232067744</v>
      </c>
      <c r="G42" s="12">
        <f>'Peer statistics'!G14</f>
        <v>0.33495726251597746</v>
      </c>
    </row>
    <row r="43">
      <c r="A43" s="0" t="inlineStr">
        <is>
          <t xml:space="preserve">Revenue growth NTM</t>
        </is>
      </c>
      <c r="B43" s="12">
        <f>'Peer statistics'!B15</f>
        <v>0.036224312086380994</v>
      </c>
      <c r="C43" s="12">
        <f>'Peer statistics'!C15</f>
        <v>0.17963070307763476</v>
      </c>
      <c r="D43" s="12">
        <f>'Peer statistics'!D15</f>
        <v>0.1632111861137897</v>
      </c>
      <c r="E43" s="12">
        <f>'Peer statistics'!E15</f>
        <v>0.3961778393900386</v>
      </c>
      <c r="F43" s="12">
        <f>'Peer statistics'!F15</f>
        <v>0.16671823432343236</v>
      </c>
      <c r="G43" s="12">
        <f>'Peer statistics'!G15</f>
        <v>0.08689522482625933</v>
      </c>
    </row>
    <row r="44">
      <c r="A44" s="0" t="inlineStr">
        <is>
          <t xml:space="preserve">EBITDA margin LTM</t>
        </is>
      </c>
      <c r="B44" s="12">
        <f>'Peer statistics'!B16</f>
        <v>0.08202716823406478</v>
      </c>
      <c r="C44" s="12">
        <f>'Peer statistics'!C16</f>
        <v>0.3622100793577916</v>
      </c>
      <c r="D44" s="12">
        <f>'Peer statistics'!D16</f>
        <v>0.38836432143898447</v>
      </c>
      <c r="E44" s="12">
        <f>'Peer statistics'!E16</f>
        <v>0.6643232003168631</v>
      </c>
      <c r="F44" s="12">
        <f>'Peer statistics'!F16</f>
        <v>0.48039430449069004</v>
      </c>
      <c r="G44" s="12">
        <f>'Peer statistics'!G16</f>
        <v>0.09964453649798477</v>
      </c>
    </row>
    <row r="45">
      <c r="A45" s="0" t="inlineStr">
        <is>
          <t xml:space="preserve">EBITDA margin NTM</t>
        </is>
      </c>
      <c r="B45" s="12">
        <f>'Peer statistics'!B17</f>
        <v>0.08403361344537816</v>
      </c>
      <c r="C45" s="12">
        <f>'Peer statistics'!C17</f>
        <v>0.3667067544273727</v>
      </c>
      <c r="D45" s="12">
        <f>'Peer statistics'!D17</f>
        <v>0.392578125</v>
      </c>
      <c r="E45" s="12">
        <f>'Peer statistics'!E17</f>
        <v>0.6690307328605201</v>
      </c>
      <c r="F45" s="12">
        <f>'Peer statistics'!F17</f>
        <v>0.4855072463768116</v>
      </c>
      <c r="G45" s="12">
        <f>'Peer statistics'!G17</f>
        <v>0.10131913230408443</v>
      </c>
    </row>
    <row r="47">
      <c r="A47" s="1" t="inlineStr">
        <is>
          <t xml:space="preserve">Implied Apple valuation</t>
        </is>
      </c>
    </row>
    <row r="48">
      <c r="A48" s="1" t="inlineStr">
        <is>
          <t xml:space="preserve">line</t>
        </is>
      </c>
      <c r="B48" s="1" t="inlineStr">
        <is>
          <t xml:space="preserve">Low</t>
        </is>
      </c>
      <c r="C48" s="1" t="inlineStr">
        <is>
          <t xml:space="preserve">Mean</t>
        </is>
      </c>
      <c r="D48" s="1" t="inlineStr">
        <is>
          <t xml:space="preserve">Median</t>
        </is>
      </c>
      <c r="E48" s="1" t="inlineStr">
        <is>
          <t xml:space="preserve">High</t>
        </is>
      </c>
      <c r="F48" s="1" t="inlineStr">
        <is>
          <t xml:space="preserve">Median: platforms</t>
        </is>
      </c>
      <c r="G48" s="1" t="inlineStr">
        <is>
          <t xml:space="preserve">Median: hardware</t>
        </is>
      </c>
    </row>
    <row r="49">
      <c r="A49" s="0" t="inlineStr">
        <is>
          <t xml:space="preserve">Price at peer EV / Revenue LTM ($)</t>
        </is>
      </c>
      <c r="B49" s="8">
        <f>'Implied Apple valuation'!B2</f>
        <v>19.720052048217276</v>
      </c>
      <c r="C49" s="8">
        <f>'Implied Apple valuation'!C2</f>
        <v>237.71235912753167</v>
      </c>
      <c r="D49" s="8">
        <f>'Implied Apple valuation'!D2</f>
        <v>242.61555876213436</v>
      </c>
      <c r="E49" s="8">
        <f>'Implied Apple valuation'!E2</f>
        <v>555.4119164344273</v>
      </c>
      <c r="F49" s="8">
        <f>'Implied Apple valuation'!F2</f>
        <v>294.5922679998763</v>
      </c>
      <c r="G49" s="8">
        <f>'Implied Apple valuation'!G2</f>
        <v>47.83568841862399</v>
      </c>
    </row>
    <row r="50">
      <c r="A50" s="0" t="inlineStr">
        <is>
          <t xml:space="preserve">Price at peer EV / Revenue NTM ($)</t>
        </is>
      </c>
      <c r="B50" s="8">
        <f>'Implied Apple valuation'!B3</f>
        <v>20.96039727913098</v>
      </c>
      <c r="C50" s="8">
        <f>'Implied Apple valuation'!C3</f>
        <v>211.3388522897048</v>
      </c>
      <c r="D50" s="8">
        <f>'Implied Apple valuation'!D3</f>
        <v>219.92006993076456</v>
      </c>
      <c r="E50" s="8">
        <f>'Implied Apple valuation'!E3</f>
        <v>435.98732445714785</v>
      </c>
      <c r="F50" s="8">
        <f>'Implied Apple valuation'!F3</f>
        <v>281.30403701165176</v>
      </c>
      <c r="G50" s="8">
        <f>'Implied Apple valuation'!G3</f>
        <v>47.06741358449432</v>
      </c>
    </row>
    <row r="51">
      <c r="A51" s="0" t="inlineStr">
        <is>
          <t xml:space="preserve">Price at peer EV / EBITDA LTM ($)</t>
        </is>
      </c>
      <c r="B51" s="8">
        <f>'Implied Apple valuation'!B4</f>
        <v>91.59035701095331</v>
      </c>
      <c r="C51" s="8">
        <f>'Implied Apple valuation'!C4</f>
        <v>213.53644106845977</v>
      </c>
      <c r="D51" s="8">
        <f>'Implied Apple valuation'!D4</f>
        <v>220.7619130407413</v>
      </c>
      <c r="E51" s="8">
        <f>'Implied Apple valuation'!E4</f>
        <v>300.12061046351556</v>
      </c>
      <c r="F51" s="8">
        <f>'Implied Apple valuation'!F4</f>
        <v>220.7619130407413</v>
      </c>
      <c r="G51" s="8">
        <f>'Implied Apple valuation'!G4</f>
        <v>163.87147755987073</v>
      </c>
    </row>
    <row r="52">
      <c r="A52" s="0" t="inlineStr">
        <is>
          <t xml:space="preserve">Price at peer EV / EBITDA NTM ($)</t>
        </is>
      </c>
      <c r="B52" s="8">
        <f>'Implied Apple valuation'!B5</f>
        <v>95.60987717614805</v>
      </c>
      <c r="C52" s="8">
        <f>'Implied Apple valuation'!C5</f>
        <v>195.215093605283</v>
      </c>
      <c r="D52" s="8">
        <f>'Implied Apple valuation'!D5</f>
        <v>208.18893167634647</v>
      </c>
      <c r="E52" s="8">
        <f>'Implied Apple valuation'!E5</f>
        <v>260.19897680889585</v>
      </c>
      <c r="F52" s="8">
        <f>'Implied Apple valuation'!F5</f>
        <v>208.18893167634647</v>
      </c>
      <c r="G52" s="8">
        <f>'Implied Apple valuation'!G5</f>
        <v>161.42120637826068</v>
      </c>
    </row>
    <row r="53">
      <c r="A53" s="0" t="inlineStr">
        <is>
          <t xml:space="preserve">Price at peer P / E LTM ($)</t>
        </is>
      </c>
      <c r="B53" s="8">
        <f>'Implied Apple valuation'!B6</f>
        <v>109.35133333333333</v>
      </c>
      <c r="C53" s="8">
        <f>'Implied Apple valuation'!C6</f>
        <v>203.691928422345</v>
      </c>
      <c r="D53" s="8">
        <f>'Implied Apple valuation'!D6</f>
        <v>227.69748853211007</v>
      </c>
      <c r="E53" s="8">
        <f>'Implied Apple valuation'!E6</f>
        <v>275.8629244186047</v>
      </c>
      <c r="F53" s="8">
        <f>'Implied Apple valuation'!F6</f>
        <v>227.69748853211007</v>
      </c>
      <c r="G53" s="8">
        <f>'Implied Apple valuation'!G6</f>
        <v>192.607128875969</v>
      </c>
    </row>
    <row r="54">
      <c r="A54" s="0" t="inlineStr">
        <is>
          <t xml:space="preserve">Price at peer P / E NTM ($)</t>
        </is>
      </c>
      <c r="B54" s="8">
        <f>'Implied Apple valuation'!B7</f>
        <v>112.35118644067798</v>
      </c>
      <c r="C54" s="8">
        <f>'Implied Apple valuation'!C7</f>
        <v>191.04563972273286</v>
      </c>
      <c r="D54" s="8">
        <f>'Implied Apple valuation'!D7</f>
        <v>196.30429223744298</v>
      </c>
      <c r="E54" s="8">
        <f>'Implied Apple valuation'!E7</f>
        <v>264.9949253731343</v>
      </c>
      <c r="F54" s="8">
        <f>'Implied Apple valuation'!F7</f>
        <v>196.30429223744298</v>
      </c>
      <c r="G54" s="8">
        <f>'Implied Apple valuation'!G7</f>
        <v>188.67305590690614</v>
      </c>
    </row>
    <row r="55">
      <c r="A55" s="0" t="inlineStr">
        <is>
          <t xml:space="preserve">Current Apple price ($)</t>
        </is>
      </c>
      <c r="B55" s="8">
        <f>'Implied Apple valuation'!B8</f>
        <v>331.34</v>
      </c>
      <c r="C55" s="8">
        <f>'Implied Apple valuation'!C8</f>
        <v>331.34</v>
      </c>
      <c r="D55" s="8">
        <f>'Implied Apple valuation'!D8</f>
        <v>331.34</v>
      </c>
      <c r="E55" s="8">
        <f>'Implied Apple valuation'!E8</f>
        <v>331.34</v>
      </c>
      <c r="F55" s="8">
        <f>'Implied Apple valuation'!F8</f>
        <v>331.34</v>
      </c>
      <c r="G55" s="8">
        <f>'Implied Apple valuation'!G8</f>
        <v>331.34</v>
      </c>
    </row>
    <row r="56">
      <c r="A56" s="0" t="inlineStr">
        <is>
          <t xml:space="preserve">vs current: EV / Revenue LTM</t>
        </is>
      </c>
      <c r="B56" s="12">
        <f>'Implied Apple valuation'!B9</f>
        <v>-0.9404839378034126</v>
      </c>
      <c r="C56" s="12">
        <f>'Implied Apple valuation'!C9</f>
        <v>-0.282572707407703</v>
      </c>
      <c r="D56" s="12">
        <f>'Implied Apple valuation'!D9</f>
        <v>-0.2677746159167792</v>
      </c>
      <c r="E56" s="12">
        <f>'Implied Apple valuation'!E9</f>
        <v>0.6762597828044528</v>
      </c>
      <c r="F56" s="12">
        <f>'Implied Apple valuation'!F9</f>
        <v>-0.11090641637026522</v>
      </c>
      <c r="G56" s="12">
        <f>'Implied Apple valuation'!G9</f>
        <v>-0.8556295997506368</v>
      </c>
    </row>
    <row r="57">
      <c r="A57" s="0" t="inlineStr">
        <is>
          <t xml:space="preserve">vs current: EV / Revenue NTM</t>
        </is>
      </c>
      <c r="B57" s="12">
        <f>'Implied Apple valuation'!B10</f>
        <v>-0.9367405164509839</v>
      </c>
      <c r="C57" s="12">
        <f>'Implied Apple valuation'!C10</f>
        <v>-0.36216921503680566</v>
      </c>
      <c r="D57" s="12">
        <f>'Implied Apple valuation'!D10</f>
        <v>-0.3362706889274927</v>
      </c>
      <c r="E57" s="12">
        <f>'Implied Apple valuation'!E10</f>
        <v>0.3158306406022451</v>
      </c>
      <c r="F57" s="12">
        <f>'Implied Apple valuation'!F10</f>
        <v>-0.15101093435247248</v>
      </c>
      <c r="G57" s="12">
        <f>'Implied Apple valuation'!G10</f>
        <v>-0.8579482900208417</v>
      </c>
    </row>
    <row r="58">
      <c r="A58" s="0" t="inlineStr">
        <is>
          <t xml:space="preserve">vs current: EV / EBITDA LTM</t>
        </is>
      </c>
      <c r="B58" s="12">
        <f>'Implied Apple valuation'!B11</f>
        <v>-0.7235759129264401</v>
      </c>
      <c r="C58" s="12">
        <f>'Implied Apple valuation'!C11</f>
        <v>-0.35553678677956246</v>
      </c>
      <c r="D58" s="12">
        <f>'Implied Apple valuation'!D11</f>
        <v>-0.333729966074904</v>
      </c>
      <c r="E58" s="12">
        <f>'Implied Apple valuation'!E11</f>
        <v>-0.09422161386033812</v>
      </c>
      <c r="F58" s="12">
        <f>'Implied Apple valuation'!F11</f>
        <v>-0.333729966074904</v>
      </c>
      <c r="G58" s="12">
        <f>'Implied Apple valuation'!G11</f>
        <v>-0.5054280269213776</v>
      </c>
    </row>
    <row r="59">
      <c r="A59" s="0" t="inlineStr">
        <is>
          <t xml:space="preserve">vs current: EV / EBITDA NTM</t>
        </is>
      </c>
      <c r="B59" s="12">
        <f>'Implied Apple valuation'!B12</f>
        <v>-0.711444808425943</v>
      </c>
      <c r="C59" s="12">
        <f>'Implied Apple valuation'!C12</f>
        <v>-0.410831491503341</v>
      </c>
      <c r="D59" s="12">
        <f>'Implied Apple valuation'!D12</f>
        <v>-0.37167582641290975</v>
      </c>
      <c r="E59" s="12">
        <f>'Implied Apple valuation'!E12</f>
        <v>-0.21470701753819077</v>
      </c>
      <c r="F59" s="12">
        <f>'Implied Apple valuation'!F12</f>
        <v>-0.37167582641290975</v>
      </c>
      <c r="G59" s="12">
        <f>'Implied Apple valuation'!G12</f>
        <v>-0.5128230627806463</v>
      </c>
    </row>
    <row r="60">
      <c r="A60" s="0" t="inlineStr">
        <is>
          <t xml:space="preserve">vs current: P / E LTM</t>
        </is>
      </c>
      <c r="B60" s="12">
        <f>'Implied Apple valuation'!B13</f>
        <v>-0.6699724351622703</v>
      </c>
      <c r="C60" s="12">
        <f>'Implied Apple valuation'!C13</f>
        <v>-0.3852479977595672</v>
      </c>
      <c r="D60" s="12">
        <f>'Implied Apple valuation'!D13</f>
        <v>-0.3127980668433932</v>
      </c>
      <c r="E60" s="12">
        <f>'Implied Apple valuation'!E13</f>
        <v>-0.16743247293232122</v>
      </c>
      <c r="F60" s="12">
        <f>'Implied Apple valuation'!F13</f>
        <v>-0.3127980668433932</v>
      </c>
      <c r="G60" s="12">
        <f>'Implied Apple valuation'!G13</f>
        <v>-0.4187024540472958</v>
      </c>
    </row>
    <row r="61">
      <c r="A61" s="0" t="inlineStr">
        <is>
          <t xml:space="preserve">vs current: P / E NTM</t>
        </is>
      </c>
      <c r="B61" s="12">
        <f>'Implied Apple valuation'!B14</f>
        <v>-0.6609187347115411</v>
      </c>
      <c r="C61" s="12">
        <f>'Implied Apple valuation'!C14</f>
        <v>-0.4234151031486302</v>
      </c>
      <c r="D61" s="12">
        <f>'Implied Apple valuation'!D14</f>
        <v>-0.4075442378298938</v>
      </c>
      <c r="E61" s="12">
        <f>'Implied Apple valuation'!E14</f>
        <v>-0.20023261491780542</v>
      </c>
      <c r="F61" s="12">
        <f>'Implied Apple valuation'!F14</f>
        <v>-0.4075442378298938</v>
      </c>
      <c r="G61" s="12">
        <f>'Implied Apple valuation'!G14</f>
        <v>-0.4305756748146733</v>
      </c>
    </row>
    <row r="63">
      <c r="A63" s="1" t="inlineStr">
        <is>
          <t xml:space="preserve">EV / EBITDA by company, LTM vs NTM</t>
        </is>
      </c>
    </row>
    <row r="64">
      <c r="A64" s="1" t="inlineStr">
        <is>
          <t xml:space="preserve">line</t>
        </is>
      </c>
      <c r="B64" s="1" t="inlineStr">
        <is>
          <t xml:space="preserve">Apple</t>
        </is>
      </c>
      <c r="C64" s="1" t="inlineStr">
        <is>
          <t xml:space="preserve">Microsoft</t>
        </is>
      </c>
      <c r="D64" s="1" t="inlineStr">
        <is>
          <t xml:space="preserve">Alphabet</t>
        </is>
      </c>
      <c r="E64" s="1" t="inlineStr">
        <is>
          <t xml:space="preserve">Amazon</t>
        </is>
      </c>
      <c r="F64" s="1" t="inlineStr">
        <is>
          <t xml:space="preserve">Meta Platforms</t>
        </is>
      </c>
      <c r="G64" s="1" t="inlineStr">
        <is>
          <t xml:space="preserve">NVIDIA</t>
        </is>
      </c>
      <c r="H64" s="1" t="inlineStr">
        <is>
          <t xml:space="preserve">Dell Technologies</t>
        </is>
      </c>
      <c r="I64" s="1" t="inlineStr">
        <is>
          <t xml:space="preserve">HP Inc.</t>
        </is>
      </c>
    </row>
    <row r="65">
      <c r="A65" s="0" t="inlineStr">
        <is>
          <t xml:space="preserve">EV / EBITDA LTM (x)</t>
        </is>
      </c>
      <c r="B65" s="8">
        <f>'Comparable companies'!B20</f>
        <v>28.91278042391045</v>
      </c>
      <c r="C65" s="8">
        <f>'Comparable companies'!C20</f>
        <v>19.30731311779242</v>
      </c>
      <c r="D65" s="8">
        <f>'Comparable companies'!D20</f>
        <v>23.8286319011319</v>
      </c>
      <c r="E65" s="8">
        <f>'Comparable companies'!E20</f>
        <v>16.807708839026702</v>
      </c>
      <c r="F65" s="8">
        <f>'Comparable companies'!F20</f>
        <v>15.882181486548108</v>
      </c>
      <c r="G65" s="8">
        <f>'Comparable companies'!G20</f>
        <v>26.20087941571024</v>
      </c>
      <c r="H65" s="8">
        <f>'Comparable companies'!H20</f>
        <v>20.644239142695994</v>
      </c>
      <c r="I65" s="8">
        <f>'Comparable companies'!I20</f>
        <v>8.086707006369426</v>
      </c>
    </row>
    <row r="66">
      <c r="A66" s="0" t="inlineStr">
        <is>
          <t xml:space="preserve">EV / EBITDA NTM (x)</t>
        </is>
      </c>
      <c r="B66" s="8">
        <f>'Comparable companies'!B21</f>
        <v>26.108551612903224</v>
      </c>
      <c r="C66" s="8">
        <f>'Comparable companies'!C21</f>
        <v>16.448475877192983</v>
      </c>
      <c r="D66" s="8">
        <f>'Comparable companies'!D21</f>
        <v>20.528188557213927</v>
      </c>
      <c r="E66" s="8">
        <f>'Comparable companies'!E21</f>
        <v>13.848732195121952</v>
      </c>
      <c r="F66" s="8">
        <f>'Comparable companies'!F21</f>
        <v>12.996128358208955</v>
      </c>
      <c r="G66" s="8">
        <f>'Comparable companies'!G21</f>
        <v>18.634102473498235</v>
      </c>
      <c r="H66" s="8">
        <f>'Comparable companies'!H21</f>
        <v>17.942272549019606</v>
      </c>
      <c r="I66" s="8">
        <f>'Comparable companies'!I21</f>
        <v>7.617678</v>
      </c>
    </row>
    <row r="85">
      <c r="A85" s="1" t="inlineStr">
        <is>
          <t xml:space="preserve">Revenue growth by company, LTM vs NTM</t>
        </is>
      </c>
    </row>
    <row r="86">
      <c r="A86" s="1" t="inlineStr">
        <is>
          <t xml:space="preserve">line</t>
        </is>
      </c>
      <c r="B86" s="1" t="inlineStr">
        <is>
          <t xml:space="preserve">Apple</t>
        </is>
      </c>
      <c r="C86" s="1" t="inlineStr">
        <is>
          <t xml:space="preserve">Microsoft</t>
        </is>
      </c>
      <c r="D86" s="1" t="inlineStr">
        <is>
          <t xml:space="preserve">Alphabet</t>
        </is>
      </c>
      <c r="E86" s="1" t="inlineStr">
        <is>
          <t xml:space="preserve">Amazon</t>
        </is>
      </c>
      <c r="F86" s="1" t="inlineStr">
        <is>
          <t xml:space="preserve">Meta Platforms</t>
        </is>
      </c>
      <c r="G86" s="1" t="inlineStr">
        <is>
          <t xml:space="preserve">NVIDIA</t>
        </is>
      </c>
      <c r="H86" s="1" t="inlineStr">
        <is>
          <t xml:space="preserve">Dell Technologies</t>
        </is>
      </c>
      <c r="I86" s="1" t="inlineStr">
        <is>
          <t xml:space="preserve">HP Inc.</t>
        </is>
      </c>
    </row>
    <row r="87">
      <c r="A87" s="0" t="inlineStr">
        <is>
          <t xml:space="preserve">Revenue growth LTM</t>
        </is>
      </c>
      <c r="B87" s="12">
        <f>'Comparable companies'!B14</f>
        <v>0.16405256464603646</v>
      </c>
      <c r="C87" s="12">
        <f>'Comparable companies'!C14</f>
        <v>0.17698801163368083</v>
      </c>
      <c r="D87" s="12">
        <f>'Comparable companies'!D14</f>
        <v>0.24201231232067744</v>
      </c>
      <c r="E87" s="12">
        <f>'Comparable companies'!E14</f>
        <v>0.19600345380535344</v>
      </c>
      <c r="F87" s="12">
        <f>'Comparable companies'!F14</f>
        <v>0.2800022431583671</v>
      </c>
      <c r="G87" s="12">
        <f>'Comparable companies'!G14</f>
        <v>1.0590593992116353</v>
      </c>
      <c r="H87" s="12">
        <f>'Comparable companies'!H14</f>
        <v>0.5799373040752351</v>
      </c>
      <c r="I87" s="12">
        <f>'Comparable companies'!I14</f>
        <v>0.08997722095671978</v>
      </c>
    </row>
    <row r="88">
      <c r="A88" s="0" t="inlineStr">
        <is>
          <t xml:space="preserve">Revenue growth NTM</t>
        </is>
      </c>
      <c r="B88" s="12">
        <f>'Comparable companies'!B15</f>
        <v>0.09678248575468062</v>
      </c>
      <c r="C88" s="12">
        <f>'Comparable companies'!C15</f>
        <v>0.1632111861137897</v>
      </c>
      <c r="D88" s="12">
        <f>'Comparable companies'!D15</f>
        <v>0.14831677394756326</v>
      </c>
      <c r="E88" s="12">
        <f>'Comparable companies'!E15</f>
        <v>0.16671823432343236</v>
      </c>
      <c r="F88" s="12">
        <f>'Comparable companies'!F15</f>
        <v>0.20920043811610078</v>
      </c>
      <c r="G88" s="12">
        <f>'Comparable companies'!G15</f>
        <v>0.3961778393900386</v>
      </c>
      <c r="H88" s="12">
        <f>'Comparable companies'!H15</f>
        <v>0.13756613756613767</v>
      </c>
      <c r="I88" s="12">
        <f>'Comparable companies'!I15</f>
        <v>0.036224312086380994</v>
      </c>
    </row>
    <row r="107">
      <c r="A107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Apple</t>
        </is>
      </c>
      <c r="C1" s="1" t="inlineStr">
        <is>
          <t xml:space="preserve">Microsoft</t>
        </is>
      </c>
      <c r="D1" s="1" t="inlineStr">
        <is>
          <t xml:space="preserve">Alphabet</t>
        </is>
      </c>
      <c r="E1" s="1" t="inlineStr">
        <is>
          <t xml:space="preserve">Amazon</t>
        </is>
      </c>
      <c r="F1" s="1" t="inlineStr">
        <is>
          <t xml:space="preserve">Meta Platforms</t>
        </is>
      </c>
      <c r="G1" s="1" t="inlineStr">
        <is>
          <t xml:space="preserve">NVIDIA</t>
        </is>
      </c>
      <c r="H1" s="1" t="inlineStr">
        <is>
          <t xml:space="preserve">Dell Technologies</t>
        </is>
      </c>
      <c r="I1" s="1" t="inlineStr">
        <is>
          <t xml:space="preserve">HP Inc.</t>
        </is>
      </c>
    </row>
    <row r="2">
      <c r="A2" s="0" t="inlineStr">
        <is>
          <t xml:space="preserve">Share price ($)</t>
        </is>
      </c>
      <c r="B2" s="10">
        <v>331.34</v>
      </c>
      <c r="C2" s="10">
        <v>497.75</v>
      </c>
      <c r="D2" s="10">
        <v>347.33</v>
      </c>
      <c r="E2" s="10">
        <v>251.19</v>
      </c>
      <c r="F2" s="10">
        <v>682.31</v>
      </c>
      <c r="G2" s="10">
        <v>219.34</v>
      </c>
      <c r="H2" s="10">
        <v>543.51</v>
      </c>
      <c r="I2" s="10">
        <v>33.82</v>
      </c>
    </row>
    <row r="3">
      <c r="A3" s="0" t="inlineStr">
        <is>
          <t xml:space="preserve">Diluted shares (M)</t>
        </is>
      </c>
      <c r="B3" s="10">
        <v>14590</v>
      </c>
      <c r="C3" s="10">
        <v>7430</v>
      </c>
      <c r="D3" s="10">
        <v>12230</v>
      </c>
      <c r="E3" s="10">
        <v>10790</v>
      </c>
      <c r="F3" s="10">
        <v>2520</v>
      </c>
      <c r="G3" s="10">
        <v>24150</v>
      </c>
      <c r="H3" s="10">
        <v>636</v>
      </c>
      <c r="I3" s="10">
        <v>914.5</v>
      </c>
    </row>
    <row r="4">
      <c r="A4" s="0" t="inlineStr">
        <is>
          <t xml:space="preserve">Cash &amp; investments</t>
        </is>
      </c>
      <c r="B4" s="6">
        <v>62400</v>
      </c>
      <c r="C4" s="6">
        <v>76840</v>
      </c>
      <c r="D4" s="6">
        <v>242470</v>
      </c>
      <c r="E4" s="6">
        <v>122990</v>
      </c>
      <c r="F4" s="6">
        <v>90260</v>
      </c>
      <c r="G4" s="6">
        <v>62470</v>
      </c>
      <c r="H4" s="6">
        <v>11570</v>
      </c>
      <c r="I4" s="6">
        <v>3700</v>
      </c>
    </row>
    <row r="5">
      <c r="A5" s="0" t="inlineStr">
        <is>
          <t xml:space="preserve">Total debt</t>
        </is>
      </c>
      <c r="B5" s="6">
        <v>84340</v>
      </c>
      <c r="C5" s="6">
        <v>128810</v>
      </c>
      <c r="D5" s="6">
        <v>120790</v>
      </c>
      <c r="E5" s="6">
        <v>251640</v>
      </c>
      <c r="F5" s="6">
        <v>112320</v>
      </c>
      <c r="G5" s="6">
        <v>38860</v>
      </c>
      <c r="H5" s="6">
        <v>31920</v>
      </c>
      <c r="I5" s="6">
        <v>10860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Apple</t>
        </is>
      </c>
      <c r="C1" s="1" t="inlineStr">
        <is>
          <t xml:space="preserve">Microsoft</t>
        </is>
      </c>
      <c r="D1" s="1" t="inlineStr">
        <is>
          <t xml:space="preserve">Alphabet</t>
        </is>
      </c>
      <c r="E1" s="1" t="inlineStr">
        <is>
          <t xml:space="preserve">Amazon</t>
        </is>
      </c>
      <c r="F1" s="1" t="inlineStr">
        <is>
          <t xml:space="preserve">Meta Platforms</t>
        </is>
      </c>
      <c r="G1" s="1" t="inlineStr">
        <is>
          <t xml:space="preserve">NVIDIA</t>
        </is>
      </c>
      <c r="H1" s="1" t="inlineStr">
        <is>
          <t xml:space="preserve">Dell Technologies</t>
        </is>
      </c>
      <c r="I1" s="1" t="inlineStr">
        <is>
          <t xml:space="preserve">HP Inc.</t>
        </is>
      </c>
    </row>
    <row r="2">
      <c r="A2" s="0" t="inlineStr">
        <is>
          <t xml:space="preserve">Market cap</t>
        </is>
      </c>
      <c r="B2" s="8">
        <f>('Market data'!B2*'Market data'!B3)</f>
        <v>4834250.6</v>
      </c>
      <c r="C2" s="8">
        <f>('Market data'!C2*'Market data'!C3)</f>
        <v>3698282.5</v>
      </c>
      <c r="D2" s="8">
        <f>('Market data'!D2*'Market data'!D3)</f>
        <v>4247845.899999999</v>
      </c>
      <c r="E2" s="8">
        <f>('Market data'!E2*'Market data'!E3)</f>
        <v>2710340.1</v>
      </c>
      <c r="F2" s="8">
        <f>('Market data'!F2*'Market data'!F3)</f>
        <v>1719421.2</v>
      </c>
      <c r="G2" s="8">
        <f>('Market data'!G2*'Market data'!G3)</f>
        <v>5297061</v>
      </c>
      <c r="H2" s="8">
        <f>('Market data'!H2*'Market data'!H3)</f>
        <v>345672.36</v>
      </c>
      <c r="I2" s="8">
        <f>('Market data'!I2*'Market data'!I3)</f>
        <v>30928.39</v>
      </c>
    </row>
    <row r="3">
      <c r="A3" s="0" t="inlineStr">
        <is>
          <t xml:space="preserve">Net debt (cash)</t>
        </is>
      </c>
      <c r="B3" s="4">
        <f>('Market data'!B5-'Market data'!B4)</f>
        <v>21940</v>
      </c>
      <c r="C3" s="4">
        <f>('Market data'!C5-'Market data'!C4)</f>
        <v>51970</v>
      </c>
      <c r="D3" s="4">
        <f>('Market data'!D5-'Market data'!D4)</f>
        <v>-121680</v>
      </c>
      <c r="E3" s="4">
        <f>('Market data'!E5-'Market data'!E4)</f>
        <v>128650</v>
      </c>
      <c r="F3" s="4">
        <f>('Market data'!F5-'Market data'!F4)</f>
        <v>22060</v>
      </c>
      <c r="G3" s="4">
        <f>('Market data'!G5-'Market data'!G4)</f>
        <v>-23610</v>
      </c>
      <c r="H3" s="4">
        <f>('Market data'!H5-'Market data'!H4)</f>
        <v>20350</v>
      </c>
      <c r="I3" s="4">
        <f>('Market data'!I5-'Market data'!I4)</f>
        <v>7160</v>
      </c>
    </row>
    <row r="4">
      <c r="A4" s="0" t="inlineStr">
        <is>
          <t xml:space="preserve">Enterprise value</t>
        </is>
      </c>
      <c r="B4" s="8">
        <f>(B2+B3)</f>
        <v>4856190.6</v>
      </c>
      <c r="C4" s="8">
        <f>(C2+C3)</f>
        <v>3750252.5</v>
      </c>
      <c r="D4" s="8">
        <f>(D2+D3)</f>
        <v>4126165.8999999994</v>
      </c>
      <c r="E4" s="8">
        <f>(E2+E3)</f>
        <v>2838990.1</v>
      </c>
      <c r="F4" s="8">
        <f>(F2+F3)</f>
        <v>1741481.2</v>
      </c>
      <c r="G4" s="8">
        <f>(G2+G3)</f>
        <v>5273451</v>
      </c>
      <c r="H4" s="8">
        <f>(H2+H3)</f>
        <v>366022.36</v>
      </c>
      <c r="I4" s="8">
        <f>(I2+I3)</f>
        <v>38088.39</v>
      </c>
    </row>
    <row r="5">
      <c r="A5" s="0" t="inlineStr">
        <is>
          <t xml:space="preserve">Revenue LTM</t>
        </is>
      </c>
      <c r="B5" s="6">
        <v>466820</v>
      </c>
      <c r="C5" s="6">
        <v>331840</v>
      </c>
      <c r="D5" s="6">
        <v>445870</v>
      </c>
      <c r="E5" s="6">
        <v>775680</v>
      </c>
      <c r="F5" s="6">
        <v>228250</v>
      </c>
      <c r="G5" s="6">
        <v>302970</v>
      </c>
      <c r="H5" s="6">
        <v>151200</v>
      </c>
      <c r="I5" s="6">
        <v>57420</v>
      </c>
    </row>
    <row r="6">
      <c r="A6" s="0" t="inlineStr">
        <is>
          <t xml:space="preserve">Revenue NTM</t>
        </is>
      </c>
      <c r="B6" s="6">
        <v>512000</v>
      </c>
      <c r="C6" s="6">
        <v>386000</v>
      </c>
      <c r="D6" s="6">
        <v>512000</v>
      </c>
      <c r="E6" s="6">
        <v>905000</v>
      </c>
      <c r="F6" s="6">
        <v>276000</v>
      </c>
      <c r="G6" s="6">
        <v>423000</v>
      </c>
      <c r="H6" s="6">
        <v>172000</v>
      </c>
      <c r="I6" s="6">
        <v>59500</v>
      </c>
    </row>
    <row r="7">
      <c r="A7" s="0" t="inlineStr">
        <is>
          <t xml:space="preserve">Revenue, year before LTM</t>
        </is>
      </c>
      <c r="B7" s="6">
        <v>401030</v>
      </c>
      <c r="C7" s="6">
        <v>281940</v>
      </c>
      <c r="D7" s="6">
        <v>358990</v>
      </c>
      <c r="E7" s="6">
        <v>648560</v>
      </c>
      <c r="F7" s="6">
        <v>178320</v>
      </c>
      <c r="G7" s="6">
        <v>147140</v>
      </c>
      <c r="H7" s="6">
        <v>95700</v>
      </c>
      <c r="I7" s="6">
        <v>52680</v>
      </c>
    </row>
    <row r="8">
      <c r="A8" s="0" t="inlineStr">
        <is>
          <t xml:space="preserve">EBITDA LTM</t>
        </is>
      </c>
      <c r="B8" s="6">
        <v>167960</v>
      </c>
      <c r="C8" s="6">
        <v>194240</v>
      </c>
      <c r="D8" s="6">
        <v>173160</v>
      </c>
      <c r="E8" s="6">
        <v>168910</v>
      </c>
      <c r="F8" s="6">
        <v>109650</v>
      </c>
      <c r="G8" s="6">
        <v>201270</v>
      </c>
      <c r="H8" s="6">
        <v>17730</v>
      </c>
      <c r="I8" s="6">
        <v>4710</v>
      </c>
    </row>
    <row r="9">
      <c r="A9" s="0" t="inlineStr">
        <is>
          <t xml:space="preserve">EBITDA NTM</t>
        </is>
      </c>
      <c r="B9" s="6">
        <v>186000</v>
      </c>
      <c r="C9" s="6">
        <v>228000</v>
      </c>
      <c r="D9" s="6">
        <v>201000</v>
      </c>
      <c r="E9" s="6">
        <v>205000</v>
      </c>
      <c r="F9" s="6">
        <v>134000</v>
      </c>
      <c r="G9" s="6">
        <v>283000</v>
      </c>
      <c r="H9" s="6">
        <v>20400</v>
      </c>
      <c r="I9" s="6">
        <v>5000</v>
      </c>
    </row>
    <row r="10">
      <c r="A10" s="0" t="inlineStr">
        <is>
          <t xml:space="preserve">Net income LTM</t>
        </is>
      </c>
      <c r="B10" s="6">
        <v>128930</v>
      </c>
      <c r="C10" s="6">
        <v>133750</v>
      </c>
      <c r="D10" s="6">
        <v>244120</v>
      </c>
      <c r="E10" s="6">
        <v>135280</v>
      </c>
      <c r="F10" s="6">
        <v>68100</v>
      </c>
      <c r="G10" s="6">
        <v>192880</v>
      </c>
      <c r="H10" s="6">
        <v>11380</v>
      </c>
      <c r="I10" s="6">
        <v>2550</v>
      </c>
    </row>
    <row r="11">
      <c r="A11" s="0" t="inlineStr">
        <is>
          <t xml:space="preserve">Net income NTM</t>
        </is>
      </c>
      <c r="B11" s="6">
        <v>142000</v>
      </c>
      <c r="C11" s="6">
        <v>156000</v>
      </c>
      <c r="D11" s="6">
        <v>262000</v>
      </c>
      <c r="E11" s="6">
        <v>163000</v>
      </c>
      <c r="F11" s="6">
        <v>80000</v>
      </c>
      <c r="G11" s="6">
        <v>266000</v>
      </c>
      <c r="H11" s="6">
        <v>13100</v>
      </c>
      <c r="I11" s="6">
        <v>2750</v>
      </c>
    </row>
    <row r="12">
      <c r="A12" s="0" t="inlineStr">
        <is>
          <t xml:space="preserve">EPS LTM ($)</t>
        </is>
      </c>
      <c r="B12" s="10">
        <v>8.73</v>
      </c>
      <c r="C12" s="10">
        <v>17.94</v>
      </c>
      <c r="D12" s="10">
        <v>19.92</v>
      </c>
      <c r="E12" s="10">
        <v>12.43</v>
      </c>
      <c r="F12" s="10">
        <v>26.16</v>
      </c>
      <c r="G12" s="10">
        <v>7.91</v>
      </c>
      <c r="H12" s="10">
        <v>17.2</v>
      </c>
      <c r="I12" s="10">
        <v>2.7</v>
      </c>
    </row>
    <row r="13">
      <c r="A13" s="0" t="inlineStr">
        <is>
          <t xml:space="preserve">EPS NTM ($)</t>
        </is>
      </c>
      <c r="B13" s="10">
        <v>9.8</v>
      </c>
      <c r="C13" s="10">
        <v>21.1</v>
      </c>
      <c r="D13" s="10">
        <v>21.6</v>
      </c>
      <c r="E13" s="10">
        <v>15.2</v>
      </c>
      <c r="F13" s="10">
        <v>31.4</v>
      </c>
      <c r="G13" s="10">
        <v>10.95</v>
      </c>
      <c r="H13" s="10">
        <v>20.1</v>
      </c>
      <c r="I13" s="10">
        <v>2.95</v>
      </c>
    </row>
    <row r="14">
      <c r="A14" s="0" t="inlineStr">
        <is>
          <t xml:space="preserve">Revenue growth LTM</t>
        </is>
      </c>
      <c r="B14" s="12">
        <f>((B5/B7)-1)</f>
        <v>0.16405256464603646</v>
      </c>
      <c r="C14" s="12">
        <f>((C5/C7)-1)</f>
        <v>0.17698801163368083</v>
      </c>
      <c r="D14" s="12">
        <f>((D5/D7)-1)</f>
        <v>0.24201231232067744</v>
      </c>
      <c r="E14" s="12">
        <f>((E5/E7)-1)</f>
        <v>0.19600345380535344</v>
      </c>
      <c r="F14" s="12">
        <f>((F5/F7)-1)</f>
        <v>0.2800022431583671</v>
      </c>
      <c r="G14" s="12">
        <f>((G5/G7)-1)</f>
        <v>1.0590593992116353</v>
      </c>
      <c r="H14" s="12">
        <f>((H5/H7)-1)</f>
        <v>0.5799373040752351</v>
      </c>
      <c r="I14" s="12">
        <f>((I5/I7)-1)</f>
        <v>0.08997722095671978</v>
      </c>
    </row>
    <row r="15">
      <c r="A15" s="0" t="inlineStr">
        <is>
          <t xml:space="preserve">Revenue growth NTM</t>
        </is>
      </c>
      <c r="B15" s="12">
        <f>((B6/B5)-1)</f>
        <v>0.09678248575468062</v>
      </c>
      <c r="C15" s="12">
        <f>((C6/C5)-1)</f>
        <v>0.1632111861137897</v>
      </c>
      <c r="D15" s="12">
        <f>((D6/D5)-1)</f>
        <v>0.14831677394756326</v>
      </c>
      <c r="E15" s="12">
        <f>((E6/E5)-1)</f>
        <v>0.16671823432343236</v>
      </c>
      <c r="F15" s="12">
        <f>((F6/F5)-1)</f>
        <v>0.20920043811610078</v>
      </c>
      <c r="G15" s="12">
        <f>((G6/G5)-1)</f>
        <v>0.3961778393900386</v>
      </c>
      <c r="H15" s="12">
        <f>((H6/H5)-1)</f>
        <v>0.13756613756613767</v>
      </c>
      <c r="I15" s="12">
        <f>((I6/I5)-1)</f>
        <v>0.036224312086380994</v>
      </c>
    </row>
    <row r="16">
      <c r="A16" s="0" t="inlineStr">
        <is>
          <t xml:space="preserve">EBITDA margin LTM</t>
        </is>
      </c>
      <c r="B16" s="12">
        <f>(B8/B5)</f>
        <v>0.359796067006555</v>
      </c>
      <c r="C16" s="12">
        <f>(C8/C5)</f>
        <v>0.5853423336547734</v>
      </c>
      <c r="D16" s="12">
        <f>(D8/D5)</f>
        <v>0.38836432143898447</v>
      </c>
      <c r="E16" s="12">
        <f>(E8/E5)</f>
        <v>0.21775732260726072</v>
      </c>
      <c r="F16" s="12">
        <f>(F8/F5)</f>
        <v>0.48039430449069004</v>
      </c>
      <c r="G16" s="12">
        <f>(G8/G5)</f>
        <v>0.6643232003168631</v>
      </c>
      <c r="H16" s="12">
        <f>(H8/H5)</f>
        <v>0.11726190476190476</v>
      </c>
      <c r="I16" s="12">
        <f>(I8/I5)</f>
        <v>0.08202716823406478</v>
      </c>
    </row>
    <row r="17">
      <c r="A17" s="0" t="inlineStr">
        <is>
          <t xml:space="preserve">EBITDA margin NTM</t>
        </is>
      </c>
      <c r="B17" s="12">
        <f>(B9/B6)</f>
        <v>0.36328125</v>
      </c>
      <c r="C17" s="12">
        <f>(C9/C6)</f>
        <v>0.5906735751295337</v>
      </c>
      <c r="D17" s="12">
        <f>(D9/D6)</f>
        <v>0.392578125</v>
      </c>
      <c r="E17" s="12">
        <f>(E9/E6)</f>
        <v>0.2265193370165746</v>
      </c>
      <c r="F17" s="12">
        <f>(F9/F6)</f>
        <v>0.4855072463768116</v>
      </c>
      <c r="G17" s="12">
        <f>(G9/G6)</f>
        <v>0.6690307328605201</v>
      </c>
      <c r="H17" s="12">
        <f>(H9/H6)</f>
        <v>0.1186046511627907</v>
      </c>
      <c r="I17" s="12">
        <f>(I9/I6)</f>
        <v>0.08403361344537816</v>
      </c>
    </row>
    <row r="18">
      <c r="A18" s="0" t="inlineStr">
        <is>
          <t xml:space="preserve">EV / Revenue LTM (x)</t>
        </is>
      </c>
      <c r="B18" s="8">
        <f>(B4/B5)</f>
        <v>10.402704682747096</v>
      </c>
      <c r="C18" s="8">
        <f>(C4/C5)</f>
        <v>11.301387716972036</v>
      </c>
      <c r="D18" s="8">
        <f>(D4/D5)</f>
        <v>9.254190459102428</v>
      </c>
      <c r="E18" s="8">
        <f>(E4/E5)</f>
        <v>3.660001675948845</v>
      </c>
      <c r="F18" s="8">
        <f>(F4/F5)</f>
        <v>7.629709529025192</v>
      </c>
      <c r="G18" s="8">
        <f>(G4/G5)</f>
        <v>17.405852064560847</v>
      </c>
      <c r="H18" s="8">
        <f>(H4/H5)</f>
        <v>2.4207828042328043</v>
      </c>
      <c r="I18" s="8">
        <f>(I4/I5)</f>
        <v>0.6633296760710554</v>
      </c>
    </row>
    <row r="19">
      <c r="A19" s="0" t="inlineStr">
        <is>
          <t xml:space="preserve">EV / Revenue NTM (x)</t>
        </is>
      </c>
      <c r="B19" s="8">
        <f>(B4/B6)</f>
        <v>9.484747265625</v>
      </c>
      <c r="C19" s="8">
        <f>(C4/C6)</f>
        <v>9.715680051813472</v>
      </c>
      <c r="D19" s="8">
        <f>(D4/D6)</f>
        <v>8.058917773437498</v>
      </c>
      <c r="E19" s="8">
        <f>(E4/E6)</f>
        <v>3.1370056353591163</v>
      </c>
      <c r="F19" s="8">
        <f>(F4/F6)</f>
        <v>6.309714492753623</v>
      </c>
      <c r="G19" s="8">
        <f>(G4/G6)</f>
        <v>12.466787234042553</v>
      </c>
      <c r="H19" s="8">
        <f>(H4/H6)</f>
        <v>2.128036976744186</v>
      </c>
      <c r="I19" s="8">
        <f>(I4/I6)</f>
        <v>0.6401410084033613</v>
      </c>
    </row>
    <row r="20">
      <c r="A20" s="0" t="inlineStr">
        <is>
          <t xml:space="preserve">EV / EBITDA LTM (x)</t>
        </is>
      </c>
      <c r="B20" s="8">
        <f>(B4/B8)</f>
        <v>28.91278042391045</v>
      </c>
      <c r="C20" s="8">
        <f>(C4/C8)</f>
        <v>19.30731311779242</v>
      </c>
      <c r="D20" s="8">
        <f>(D4/D8)</f>
        <v>23.8286319011319</v>
      </c>
      <c r="E20" s="8">
        <f>(E4/E8)</f>
        <v>16.807708839026702</v>
      </c>
      <c r="F20" s="8">
        <f>(F4/F8)</f>
        <v>15.882181486548108</v>
      </c>
      <c r="G20" s="8">
        <f>(G4/G8)</f>
        <v>26.20087941571024</v>
      </c>
      <c r="H20" s="8">
        <f>(H4/H8)</f>
        <v>20.644239142695994</v>
      </c>
      <c r="I20" s="8">
        <f>(I4/I8)</f>
        <v>8.086707006369426</v>
      </c>
    </row>
    <row r="21">
      <c r="A21" s="0" t="inlineStr">
        <is>
          <t xml:space="preserve">EV / EBITDA NTM (x)</t>
        </is>
      </c>
      <c r="B21" s="8">
        <f>(B4/B9)</f>
        <v>26.108551612903224</v>
      </c>
      <c r="C21" s="8">
        <f>(C4/C9)</f>
        <v>16.448475877192983</v>
      </c>
      <c r="D21" s="8">
        <f>(D4/D9)</f>
        <v>20.528188557213927</v>
      </c>
      <c r="E21" s="8">
        <f>(E4/E9)</f>
        <v>13.848732195121952</v>
      </c>
      <c r="F21" s="8">
        <f>(F4/F9)</f>
        <v>12.996128358208955</v>
      </c>
      <c r="G21" s="8">
        <f>(G4/G9)</f>
        <v>18.634102473498235</v>
      </c>
      <c r="H21" s="8">
        <f>(H4/H9)</f>
        <v>17.942272549019606</v>
      </c>
      <c r="I21" s="8">
        <f>(I4/I9)</f>
        <v>7.617678</v>
      </c>
    </row>
    <row r="22">
      <c r="A22" s="0" t="inlineStr">
        <is>
          <t xml:space="preserve">P / E LTM (x)</t>
        </is>
      </c>
      <c r="B22" s="8">
        <f>('Market data'!B2/B12)</f>
        <v>37.95418098510881</v>
      </c>
      <c r="C22" s="8">
        <f>('Market data'!C2/C12)</f>
        <v>27.745261984392418</v>
      </c>
      <c r="D22" s="8">
        <f>('Market data'!D2/D12)</f>
        <v>17.436244979919678</v>
      </c>
      <c r="E22" s="8">
        <f>('Market data'!E2/E12)</f>
        <v>20.208366854384554</v>
      </c>
      <c r="F22" s="8">
        <f>('Market data'!F2/F12)</f>
        <v>26.082186544342505</v>
      </c>
      <c r="G22" s="8">
        <f>('Market data'!G2/G12)</f>
        <v>27.72945638432364</v>
      </c>
      <c r="H22" s="8">
        <f>('Market data'!H2/H12)</f>
        <v>31.599418604651163</v>
      </c>
      <c r="I22" s="8">
        <f>('Market data'!I2/I12)</f>
        <v>12.525925925925925</v>
      </c>
    </row>
    <row r="23">
      <c r="A23" s="0" t="inlineStr">
        <is>
          <t xml:space="preserve">P / E NTM (x)</t>
        </is>
      </c>
      <c r="B23" s="8">
        <f>('Market data'!B2/B13)</f>
        <v>33.81020408163265</v>
      </c>
      <c r="C23" s="8">
        <f>('Market data'!C2/C13)</f>
        <v>23.590047393364927</v>
      </c>
      <c r="D23" s="8">
        <f>('Market data'!D2/D13)</f>
        <v>16.080092592592592</v>
      </c>
      <c r="E23" s="8">
        <f>('Market data'!E2/E13)</f>
        <v>16.52565789473684</v>
      </c>
      <c r="F23" s="8">
        <f>('Market data'!F2/F13)</f>
        <v>21.729617834394904</v>
      </c>
      <c r="G23" s="8">
        <f>('Market data'!G2/G13)</f>
        <v>20.031050228310505</v>
      </c>
      <c r="H23" s="8">
        <f>('Market data'!H2/H13)</f>
        <v>27.040298507462683</v>
      </c>
      <c r="I23" s="8">
        <f>('Market data'!I2/I13)</f>
        <v>11.464406779661017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  <c r="F1" s="1" t="inlineStr">
        <is>
          <t xml:space="preserve">Median: platforms</t>
        </is>
      </c>
      <c r="G1" s="1" t="inlineStr">
        <is>
          <t xml:space="preserve">Median: hardware</t>
        </is>
      </c>
    </row>
    <row r="2">
      <c r="A2" s="0" t="inlineStr">
        <is>
          <t xml:space="preserve">Market cap</t>
        </is>
      </c>
      <c r="B2" s="8">
        <f>MIN('Comparable companies'!C2:I2)</f>
        <v>30928.39</v>
      </c>
      <c r="C2" s="8">
        <f>AVERAGE('Comparable companies'!C2:I2)</f>
        <v>2578507.35</v>
      </c>
      <c r="D2" s="8">
        <f>MEDIAN('Comparable companies'!C2:I2)</f>
        <v>2710340.1</v>
      </c>
      <c r="E2" s="8">
        <f>MAX('Comparable companies'!C2:I2)</f>
        <v>5297061</v>
      </c>
      <c r="F2" s="8">
        <f>MEDIAN('Comparable companies'!C2:G2)</f>
        <v>3698282.5</v>
      </c>
      <c r="G2" s="8">
        <f>MEDIAN('Comparable companies'!H2:I2)</f>
        <v>188300.375</v>
      </c>
    </row>
    <row r="3">
      <c r="A3" s="0" t="inlineStr">
        <is>
          <t xml:space="preserve">Net debt (cash)</t>
        </is>
      </c>
      <c r="B3" s="8">
        <f>MIN('Comparable companies'!C3:I3)</f>
        <v>-121680</v>
      </c>
      <c r="C3" s="8">
        <f>AVERAGE('Comparable companies'!C3:I3)</f>
        <v>12128.57142857143</v>
      </c>
      <c r="D3" s="8">
        <f>MEDIAN('Comparable companies'!C3:I3)</f>
        <v>20350</v>
      </c>
      <c r="E3" s="8">
        <f>MAX('Comparable companies'!C3:I3)</f>
        <v>128650</v>
      </c>
      <c r="F3" s="8">
        <f>MEDIAN('Comparable companies'!C3:G3)</f>
        <v>22060</v>
      </c>
      <c r="G3" s="8">
        <f>MEDIAN('Comparable companies'!H3:I3)</f>
        <v>13755</v>
      </c>
    </row>
    <row r="4">
      <c r="A4" s="0" t="inlineStr">
        <is>
          <t xml:space="preserve">Enterprise value</t>
        </is>
      </c>
      <c r="B4" s="8">
        <f>MIN('Comparable companies'!C4:I4)</f>
        <v>38088.39</v>
      </c>
      <c r="C4" s="8">
        <f>AVERAGE('Comparable companies'!C4:I4)</f>
        <v>2590635.9214285715</v>
      </c>
      <c r="D4" s="8">
        <f>MEDIAN('Comparable companies'!C4:I4)</f>
        <v>2838990.1</v>
      </c>
      <c r="E4" s="8">
        <f>MAX('Comparable companies'!C4:I4)</f>
        <v>5273451</v>
      </c>
      <c r="F4" s="8">
        <f>MEDIAN('Comparable companies'!C4:G4)</f>
        <v>3750252.5</v>
      </c>
      <c r="G4" s="8">
        <f>MEDIAN('Comparable companies'!H4:I4)</f>
        <v>202055.375</v>
      </c>
    </row>
    <row r="5">
      <c r="A5" s="0" t="inlineStr">
        <is>
          <t xml:space="preserve">Revenue LTM</t>
        </is>
      </c>
      <c r="B5" s="8">
        <f>MIN('Comparable companies'!C5:I5)</f>
        <v>57420</v>
      </c>
      <c r="C5" s="8">
        <f>AVERAGE('Comparable companies'!C5:I5)</f>
        <v>327604.28571428574</v>
      </c>
      <c r="D5" s="8">
        <f>MEDIAN('Comparable companies'!C5:I5)</f>
        <v>302970</v>
      </c>
      <c r="E5" s="8">
        <f>MAX('Comparable companies'!C5:I5)</f>
        <v>775680</v>
      </c>
      <c r="F5" s="8">
        <f>MEDIAN('Comparable companies'!C5:G5)</f>
        <v>331840</v>
      </c>
      <c r="G5" s="8">
        <f>MEDIAN('Comparable companies'!H5:I5)</f>
        <v>104310</v>
      </c>
    </row>
    <row r="6">
      <c r="A6" s="0" t="inlineStr">
        <is>
          <t xml:space="preserve">Revenue NTM</t>
        </is>
      </c>
      <c r="B6" s="4">
        <f>MIN('Comparable companies'!C6:I6)</f>
        <v>59500</v>
      </c>
      <c r="C6" s="4">
        <f>AVERAGE('Comparable companies'!C6:I6)</f>
        <v>390500</v>
      </c>
      <c r="D6" s="4">
        <f>MEDIAN('Comparable companies'!C6:I6)</f>
        <v>386000</v>
      </c>
      <c r="E6" s="4">
        <f>MAX('Comparable companies'!C6:I6)</f>
        <v>905000</v>
      </c>
      <c r="F6" s="4">
        <f>MEDIAN('Comparable companies'!C6:G6)</f>
        <v>423000</v>
      </c>
      <c r="G6" s="4">
        <f>MEDIAN('Comparable companies'!H6:I6)</f>
        <v>115750</v>
      </c>
    </row>
    <row r="7">
      <c r="A7" s="0" t="inlineStr">
        <is>
          <t xml:space="preserve">Revenue, year before LTM</t>
        </is>
      </c>
      <c r="B7" s="8">
        <f>MIN('Comparable companies'!C7:I7)</f>
        <v>52680</v>
      </c>
      <c r="C7" s="8">
        <f>AVERAGE('Comparable companies'!C7:I7)</f>
        <v>251904.2857142857</v>
      </c>
      <c r="D7" s="8">
        <f>MEDIAN('Comparable companies'!C7:I7)</f>
        <v>178320</v>
      </c>
      <c r="E7" s="8">
        <f>MAX('Comparable companies'!C7:I7)</f>
        <v>648560</v>
      </c>
      <c r="F7" s="8">
        <f>MEDIAN('Comparable companies'!C7:G7)</f>
        <v>281940</v>
      </c>
      <c r="G7" s="8">
        <f>MEDIAN('Comparable companies'!H7:I7)</f>
        <v>74190</v>
      </c>
    </row>
    <row r="8">
      <c r="A8" s="0" t="inlineStr">
        <is>
          <t xml:space="preserve">EBITDA LTM</t>
        </is>
      </c>
      <c r="B8" s="8">
        <f>MIN('Comparable companies'!C8:I8)</f>
        <v>4710</v>
      </c>
      <c r="C8" s="8">
        <f>AVERAGE('Comparable companies'!C8:I8)</f>
        <v>124238.57142857143</v>
      </c>
      <c r="D8" s="8">
        <f>MEDIAN('Comparable companies'!C8:I8)</f>
        <v>168910</v>
      </c>
      <c r="E8" s="8">
        <f>MAX('Comparable companies'!C8:I8)</f>
        <v>201270</v>
      </c>
      <c r="F8" s="8">
        <f>MEDIAN('Comparable companies'!C8:G8)</f>
        <v>173160</v>
      </c>
      <c r="G8" s="8">
        <f>MEDIAN('Comparable companies'!H8:I8)</f>
        <v>11220</v>
      </c>
    </row>
    <row r="9">
      <c r="A9" s="0" t="inlineStr">
        <is>
          <t xml:space="preserve">EBITDA NTM</t>
        </is>
      </c>
      <c r="B9" s="8">
        <f>MIN('Comparable companies'!C9:I9)</f>
        <v>5000</v>
      </c>
      <c r="C9" s="8">
        <f>AVERAGE('Comparable companies'!C9:I9)</f>
        <v>153771.42857142858</v>
      </c>
      <c r="D9" s="8">
        <f>MEDIAN('Comparable companies'!C9:I9)</f>
        <v>201000</v>
      </c>
      <c r="E9" s="8">
        <f>MAX('Comparable companies'!C9:I9)</f>
        <v>283000</v>
      </c>
      <c r="F9" s="8">
        <f>MEDIAN('Comparable companies'!C9:G9)</f>
        <v>205000</v>
      </c>
      <c r="G9" s="8">
        <f>MEDIAN('Comparable companies'!H9:I9)</f>
        <v>12700</v>
      </c>
    </row>
    <row r="10">
      <c r="A10" s="0" t="inlineStr">
        <is>
          <t xml:space="preserve">Net income LTM</t>
        </is>
      </c>
      <c r="B10" s="4">
        <f>MIN('Comparable companies'!C10:I10)</f>
        <v>2550</v>
      </c>
      <c r="C10" s="4">
        <f>AVERAGE('Comparable companies'!C10:I10)</f>
        <v>112580</v>
      </c>
      <c r="D10" s="4">
        <f>MEDIAN('Comparable companies'!C10:I10)</f>
        <v>133750</v>
      </c>
      <c r="E10" s="4">
        <f>MAX('Comparable companies'!C10:I10)</f>
        <v>244120</v>
      </c>
      <c r="F10" s="4">
        <f>MEDIAN('Comparable companies'!C10:G10)</f>
        <v>135280</v>
      </c>
      <c r="G10" s="4">
        <f>MEDIAN('Comparable companies'!H10:I10)</f>
        <v>6965</v>
      </c>
    </row>
    <row r="11">
      <c r="A11" s="0" t="inlineStr">
        <is>
          <t xml:space="preserve">Net income NTM</t>
        </is>
      </c>
      <c r="B11" s="8">
        <f>MIN('Comparable companies'!C11:I11)</f>
        <v>2750</v>
      </c>
      <c r="C11" s="8">
        <f>AVERAGE('Comparable companies'!C11:I11)</f>
        <v>134692.85714285713</v>
      </c>
      <c r="D11" s="8">
        <f>MEDIAN('Comparable companies'!C11:I11)</f>
        <v>156000</v>
      </c>
      <c r="E11" s="8">
        <f>MAX('Comparable companies'!C11:I11)</f>
        <v>266000</v>
      </c>
      <c r="F11" s="8">
        <f>MEDIAN('Comparable companies'!C11:G11)</f>
        <v>163000</v>
      </c>
      <c r="G11" s="8">
        <f>MEDIAN('Comparable companies'!H11:I11)</f>
        <v>7925</v>
      </c>
    </row>
    <row r="12">
      <c r="A12" s="0" t="inlineStr">
        <is>
          <t xml:space="preserve">EPS LTM ($)</t>
        </is>
      </c>
      <c r="B12" s="8">
        <f>MIN('Comparable companies'!C12:I12)</f>
        <v>2.7</v>
      </c>
      <c r="C12" s="8">
        <f>AVERAGE('Comparable companies'!C12:I12)</f>
        <v>14.894285714285715</v>
      </c>
      <c r="D12" s="8">
        <f>MEDIAN('Comparable companies'!C12:I12)</f>
        <v>17.2</v>
      </c>
      <c r="E12" s="8">
        <f>MAX('Comparable companies'!C12:I12)</f>
        <v>26.16</v>
      </c>
      <c r="F12" s="8">
        <f>MEDIAN('Comparable companies'!C12:G12)</f>
        <v>17.94</v>
      </c>
      <c r="G12" s="8">
        <f>MEDIAN('Comparable companies'!H12:I12)</f>
        <v>9.95</v>
      </c>
    </row>
    <row r="13">
      <c r="A13" s="0" t="inlineStr">
        <is>
          <t xml:space="preserve">EPS NTM ($)</t>
        </is>
      </c>
      <c r="B13" s="8">
        <f>MIN('Comparable companies'!C13:I13)</f>
        <v>2.95</v>
      </c>
      <c r="C13" s="8">
        <f>AVERAGE('Comparable companies'!C13:I13)</f>
        <v>17.614285714285717</v>
      </c>
      <c r="D13" s="8">
        <f>MEDIAN('Comparable companies'!C13:I13)</f>
        <v>20.1</v>
      </c>
      <c r="E13" s="8">
        <f>MAX('Comparable companies'!C13:I13)</f>
        <v>31.4</v>
      </c>
      <c r="F13" s="8">
        <f>MEDIAN('Comparable companies'!C13:G13)</f>
        <v>21.1</v>
      </c>
      <c r="G13" s="8">
        <f>MEDIAN('Comparable companies'!H13:I13)</f>
        <v>11.525</v>
      </c>
    </row>
    <row r="14">
      <c r="A14" s="0" t="inlineStr">
        <is>
          <t xml:space="preserve">Revenue growth LTM</t>
        </is>
      </c>
      <c r="B14" s="12">
        <f>MIN('Comparable companies'!C14:I14)</f>
        <v>0.08997722095671978</v>
      </c>
      <c r="C14" s="12">
        <f>AVERAGE('Comparable companies'!C14:I14)</f>
        <v>0.37485427788023845</v>
      </c>
      <c r="D14" s="12">
        <f>MEDIAN('Comparable companies'!C14:I14)</f>
        <v>0.24201231232067744</v>
      </c>
      <c r="E14" s="12">
        <f>MAX('Comparable companies'!C14:I14)</f>
        <v>1.0590593992116353</v>
      </c>
      <c r="F14" s="12">
        <f>MEDIAN('Comparable companies'!C14:G14)</f>
        <v>0.24201231232067744</v>
      </c>
      <c r="G14" s="12">
        <f>MEDIAN('Comparable companies'!H14:I14)</f>
        <v>0.33495726251597746</v>
      </c>
    </row>
    <row r="15">
      <c r="A15" s="0" t="inlineStr">
        <is>
          <t xml:space="preserve">Revenue growth NTM</t>
        </is>
      </c>
      <c r="B15" s="12">
        <f>MIN('Comparable companies'!C15:I15)</f>
        <v>0.036224312086380994</v>
      </c>
      <c r="C15" s="12">
        <f>AVERAGE('Comparable companies'!C15:I15)</f>
        <v>0.17963070307763476</v>
      </c>
      <c r="D15" s="12">
        <f>MEDIAN('Comparable companies'!C15:I15)</f>
        <v>0.1632111861137897</v>
      </c>
      <c r="E15" s="12">
        <f>MAX('Comparable companies'!C15:I15)</f>
        <v>0.3961778393900386</v>
      </c>
      <c r="F15" s="12">
        <f>MEDIAN('Comparable companies'!C15:G15)</f>
        <v>0.16671823432343236</v>
      </c>
      <c r="G15" s="12">
        <f>MEDIAN('Comparable companies'!H15:I15)</f>
        <v>0.08689522482625933</v>
      </c>
    </row>
    <row r="16">
      <c r="A16" s="0" t="inlineStr">
        <is>
          <t xml:space="preserve">EBITDA margin LTM</t>
        </is>
      </c>
      <c r="B16" s="12">
        <f>MIN('Comparable companies'!C16:I16)</f>
        <v>0.08202716823406478</v>
      </c>
      <c r="C16" s="12">
        <f>AVERAGE('Comparable companies'!C16:I16)</f>
        <v>0.3622100793577916</v>
      </c>
      <c r="D16" s="12">
        <f>MEDIAN('Comparable companies'!C16:I16)</f>
        <v>0.38836432143898447</v>
      </c>
      <c r="E16" s="12">
        <f>MAX('Comparable companies'!C16:I16)</f>
        <v>0.6643232003168631</v>
      </c>
      <c r="F16" s="12">
        <f>MEDIAN('Comparable companies'!C16:G16)</f>
        <v>0.48039430449069004</v>
      </c>
      <c r="G16" s="12">
        <f>MEDIAN('Comparable companies'!H16:I16)</f>
        <v>0.09964453649798477</v>
      </c>
    </row>
    <row r="17">
      <c r="A17" s="0" t="inlineStr">
        <is>
          <t xml:space="preserve">EBITDA margin NTM</t>
        </is>
      </c>
      <c r="B17" s="12">
        <f>MIN('Comparable companies'!C17:I17)</f>
        <v>0.08403361344537816</v>
      </c>
      <c r="C17" s="12">
        <f>AVERAGE('Comparable companies'!C17:I17)</f>
        <v>0.3667067544273727</v>
      </c>
      <c r="D17" s="12">
        <f>MEDIAN('Comparable companies'!C17:I17)</f>
        <v>0.392578125</v>
      </c>
      <c r="E17" s="12">
        <f>MAX('Comparable companies'!C17:I17)</f>
        <v>0.6690307328605201</v>
      </c>
      <c r="F17" s="12">
        <f>MEDIAN('Comparable companies'!C17:G17)</f>
        <v>0.4855072463768116</v>
      </c>
      <c r="G17" s="12">
        <f>MEDIAN('Comparable companies'!H17:I17)</f>
        <v>0.10131913230408443</v>
      </c>
    </row>
    <row r="18">
      <c r="A18" s="0" t="inlineStr">
        <is>
          <t xml:space="preserve">EV / Revenue LTM (x)</t>
        </is>
      </c>
      <c r="B18" s="8">
        <f>MIN('Comparable companies'!C18:I18)</f>
        <v>0.6633296760710554</v>
      </c>
      <c r="C18" s="8">
        <f>AVERAGE('Comparable companies'!C18:I18)</f>
        <v>7.476464846559031</v>
      </c>
      <c r="D18" s="8">
        <f>MEDIAN('Comparable companies'!C18:I18)</f>
        <v>7.629709529025192</v>
      </c>
      <c r="E18" s="8">
        <f>MAX('Comparable companies'!C18:I18)</f>
        <v>17.405852064560847</v>
      </c>
      <c r="F18" s="8">
        <f>MEDIAN('Comparable companies'!C18:G18)</f>
        <v>9.254190459102428</v>
      </c>
      <c r="G18" s="8">
        <f>MEDIAN('Comparable companies'!H18:I18)</f>
        <v>1.54205624015193</v>
      </c>
    </row>
    <row r="19">
      <c r="A19" s="0" t="inlineStr">
        <is>
          <t xml:space="preserve">EV / Revenue NTM (x)</t>
        </is>
      </c>
      <c r="B19" s="8">
        <f>MIN('Comparable companies'!C19:I19)</f>
        <v>0.6401410084033613</v>
      </c>
      <c r="C19" s="8">
        <f>AVERAGE('Comparable companies'!C19:I19)</f>
        <v>6.06518331036483</v>
      </c>
      <c r="D19" s="8">
        <f>MEDIAN('Comparable companies'!C19:I19)</f>
        <v>6.309714492753623</v>
      </c>
      <c r="E19" s="8">
        <f>MAX('Comparable companies'!C19:I19)</f>
        <v>12.466787234042553</v>
      </c>
      <c r="F19" s="8">
        <f>MEDIAN('Comparable companies'!C19:G19)</f>
        <v>8.058917773437498</v>
      </c>
      <c r="G19" s="8">
        <f>MEDIAN('Comparable companies'!H19:I19)</f>
        <v>1.3840889925737736</v>
      </c>
    </row>
    <row r="20">
      <c r="A20" s="0" t="inlineStr">
        <is>
          <t xml:space="preserve">EV / EBITDA LTM (x)</t>
        </is>
      </c>
      <c r="B20" s="8">
        <f>MIN('Comparable companies'!C20:I20)</f>
        <v>8.086707006369426</v>
      </c>
      <c r="C20" s="8">
        <f>AVERAGE('Comparable companies'!C20:I20)</f>
        <v>18.679665844182114</v>
      </c>
      <c r="D20" s="8">
        <f>MEDIAN('Comparable companies'!C20:I20)</f>
        <v>19.30731311779242</v>
      </c>
      <c r="E20" s="8">
        <f>MAX('Comparable companies'!C20:I20)</f>
        <v>26.20087941571024</v>
      </c>
      <c r="F20" s="8">
        <f>MEDIAN('Comparable companies'!C20:G20)</f>
        <v>19.30731311779242</v>
      </c>
      <c r="G20" s="8">
        <f>MEDIAN('Comparable companies'!H20:I20)</f>
        <v>14.36547307453271</v>
      </c>
    </row>
    <row r="21">
      <c r="A21" s="0" t="inlineStr">
        <is>
          <t xml:space="preserve">EV / EBITDA NTM (x)</t>
        </is>
      </c>
      <c r="B21" s="8">
        <f>MIN('Comparable companies'!C21:I21)</f>
        <v>7.617678</v>
      </c>
      <c r="C21" s="8">
        <f>AVERAGE('Comparable companies'!C21:I21)</f>
        <v>15.430796858607952</v>
      </c>
      <c r="D21" s="8">
        <f>MEDIAN('Comparable companies'!C21:I21)</f>
        <v>16.448475877192983</v>
      </c>
      <c r="E21" s="8">
        <f>MAX('Comparable companies'!C21:I21)</f>
        <v>20.528188557213927</v>
      </c>
      <c r="F21" s="8">
        <f>MEDIAN('Comparable companies'!C21:G21)</f>
        <v>16.448475877192983</v>
      </c>
      <c r="G21" s="8">
        <f>MEDIAN('Comparable companies'!H21:I21)</f>
        <v>12.779975274509802</v>
      </c>
    </row>
    <row r="22">
      <c r="A22" s="0" t="inlineStr">
        <is>
          <t xml:space="preserve">P / E LTM (x)</t>
        </is>
      </c>
      <c r="B22" s="8">
        <f>MIN('Comparable companies'!C22:I22)</f>
        <v>12.525925925925925</v>
      </c>
      <c r="C22" s="8">
        <f>AVERAGE('Comparable companies'!C22:I22)</f>
        <v>23.33240875399141</v>
      </c>
      <c r="D22" s="8">
        <f>MEDIAN('Comparable companies'!C22:I22)</f>
        <v>26.082186544342505</v>
      </c>
      <c r="E22" s="8">
        <f>MAX('Comparable companies'!C22:I22)</f>
        <v>31.599418604651163</v>
      </c>
      <c r="F22" s="8">
        <f>MEDIAN('Comparable companies'!C22:G22)</f>
        <v>26.082186544342505</v>
      </c>
      <c r="G22" s="8">
        <f>MEDIAN('Comparable companies'!H22:I22)</f>
        <v>22.062672265288544</v>
      </c>
    </row>
    <row r="23">
      <c r="A23" s="0" t="inlineStr">
        <is>
          <t xml:space="preserve">P / E NTM (x)</t>
        </is>
      </c>
      <c r="B23" s="8">
        <f>MIN('Comparable companies'!C23:I23)</f>
        <v>11.464406779661017</v>
      </c>
      <c r="C23" s="8">
        <f>AVERAGE('Comparable companies'!C23:I23)</f>
        <v>19.494453032931922</v>
      </c>
      <c r="D23" s="8">
        <f>MEDIAN('Comparable companies'!C23:I23)</f>
        <v>20.031050228310505</v>
      </c>
      <c r="E23" s="8">
        <f>MAX('Comparable companies'!C23:I23)</f>
        <v>27.040298507462683</v>
      </c>
      <c r="F23" s="8">
        <f>MEDIAN('Comparable companies'!C23:G23)</f>
        <v>20.031050228310505</v>
      </c>
      <c r="G23" s="8">
        <f>MEDIAN('Comparable companies'!H23:I23)</f>
        <v>19.25235264356185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  <c r="F1" s="1" t="inlineStr">
        <is>
          <t xml:space="preserve">Median: platforms</t>
        </is>
      </c>
      <c r="G1" s="1" t="inlineStr">
        <is>
          <t xml:space="preserve">Median: hardware</t>
        </is>
      </c>
    </row>
    <row r="2">
      <c r="A2" s="0" t="inlineStr">
        <is>
          <t xml:space="preserve">Price at peer EV / Revenue LTM ($)</t>
        </is>
      </c>
      <c r="B2" s="8">
        <f>((('Peer statistics'!B18*'Comparable companies'!B5)-'Comparable companies'!B3)/'Market data'!B3)</f>
        <v>19.720052048217276</v>
      </c>
      <c r="C2" s="8">
        <f>((('Peer statistics'!C18*'Comparable companies'!B5)-'Comparable companies'!B3)/'Market data'!B3)</f>
        <v>237.71235912753167</v>
      </c>
      <c r="D2" s="8">
        <f>((('Peer statistics'!D18*'Comparable companies'!B5)-'Comparable companies'!B3)/'Market data'!B3)</f>
        <v>242.61555876213436</v>
      </c>
      <c r="E2" s="8">
        <f>((('Peer statistics'!E18*'Comparable companies'!B5)-'Comparable companies'!B3)/'Market data'!B3)</f>
        <v>555.4119164344273</v>
      </c>
      <c r="F2" s="8">
        <f>((('Peer statistics'!F18*'Comparable companies'!B5)-'Comparable companies'!B3)/'Market data'!B3)</f>
        <v>294.5922679998763</v>
      </c>
      <c r="G2" s="8">
        <f>((('Peer statistics'!G18*'Comparable companies'!B5)-'Comparable companies'!B3)/'Market data'!B3)</f>
        <v>47.83568841862399</v>
      </c>
    </row>
    <row r="3">
      <c r="A3" s="0" t="inlineStr">
        <is>
          <t xml:space="preserve">Price at peer EV / Revenue NTM ($)</t>
        </is>
      </c>
      <c r="B3" s="8">
        <f>((('Peer statistics'!B19*'Comparable companies'!B6)-'Comparable companies'!B3)/'Market data'!B3)</f>
        <v>20.96039727913098</v>
      </c>
      <c r="C3" s="8">
        <f>((('Peer statistics'!C19*'Comparable companies'!B6)-'Comparable companies'!B3)/'Market data'!B3)</f>
        <v>211.3388522897048</v>
      </c>
      <c r="D3" s="8">
        <f>((('Peer statistics'!D19*'Comparable companies'!B6)-'Comparable companies'!B3)/'Market data'!B3)</f>
        <v>219.92006993076456</v>
      </c>
      <c r="E3" s="8">
        <f>((('Peer statistics'!E19*'Comparable companies'!B6)-'Comparable companies'!B3)/'Market data'!B3)</f>
        <v>435.98732445714785</v>
      </c>
      <c r="F3" s="8">
        <f>((('Peer statistics'!F19*'Comparable companies'!B6)-'Comparable companies'!B3)/'Market data'!B3)</f>
        <v>281.30403701165176</v>
      </c>
      <c r="G3" s="8">
        <f>((('Peer statistics'!G19*'Comparable companies'!B6)-'Comparable companies'!B3)/'Market data'!B3)</f>
        <v>47.06741358449432</v>
      </c>
    </row>
    <row r="4">
      <c r="A4" s="0" t="inlineStr">
        <is>
          <t xml:space="preserve">Price at peer EV / EBITDA LTM ($)</t>
        </is>
      </c>
      <c r="B4" s="8">
        <f>((('Peer statistics'!B20*'Comparable companies'!B8)-'Comparable companies'!B3)/'Market data'!B3)</f>
        <v>91.59035701095331</v>
      </c>
      <c r="C4" s="8">
        <f>((('Peer statistics'!C20*'Comparable companies'!B8)-'Comparable companies'!B3)/'Market data'!B3)</f>
        <v>213.53644106845977</v>
      </c>
      <c r="D4" s="8">
        <f>((('Peer statistics'!D20*'Comparable companies'!B8)-'Comparable companies'!B3)/'Market data'!B3)</f>
        <v>220.7619130407413</v>
      </c>
      <c r="E4" s="8">
        <f>((('Peer statistics'!E20*'Comparable companies'!B8)-'Comparable companies'!B3)/'Market data'!B3)</f>
        <v>300.12061046351556</v>
      </c>
      <c r="F4" s="8">
        <f>((('Peer statistics'!F20*'Comparable companies'!B8)-'Comparable companies'!B3)/'Market data'!B3)</f>
        <v>220.7619130407413</v>
      </c>
      <c r="G4" s="8">
        <f>((('Peer statistics'!G20*'Comparable companies'!B8)-'Comparable companies'!B3)/'Market data'!B3)</f>
        <v>163.87147755987073</v>
      </c>
    </row>
    <row r="5">
      <c r="A5" s="0" t="inlineStr">
        <is>
          <t xml:space="preserve">Price at peer EV / EBITDA NTM ($)</t>
        </is>
      </c>
      <c r="B5" s="8">
        <f>((('Peer statistics'!B21*'Comparable companies'!B9)-'Comparable companies'!B3)/'Market data'!B3)</f>
        <v>95.60987717614805</v>
      </c>
      <c r="C5" s="8">
        <f>((('Peer statistics'!C21*'Comparable companies'!B9)-'Comparable companies'!B3)/'Market data'!B3)</f>
        <v>195.215093605283</v>
      </c>
      <c r="D5" s="8">
        <f>((('Peer statistics'!D21*'Comparable companies'!B9)-'Comparable companies'!B3)/'Market data'!B3)</f>
        <v>208.18893167634647</v>
      </c>
      <c r="E5" s="8">
        <f>((('Peer statistics'!E21*'Comparable companies'!B9)-'Comparable companies'!B3)/'Market data'!B3)</f>
        <v>260.19897680889585</v>
      </c>
      <c r="F5" s="8">
        <f>((('Peer statistics'!F21*'Comparable companies'!B9)-'Comparable companies'!B3)/'Market data'!B3)</f>
        <v>208.18893167634647</v>
      </c>
      <c r="G5" s="8">
        <f>((('Peer statistics'!G21*'Comparable companies'!B9)-'Comparable companies'!B3)/'Market data'!B3)</f>
        <v>161.42120637826068</v>
      </c>
    </row>
    <row r="6">
      <c r="A6" s="0" t="inlineStr">
        <is>
          <t xml:space="preserve">Price at peer P / E LTM ($)</t>
        </is>
      </c>
      <c r="B6" s="8">
        <f>('Peer statistics'!B22*'Comparable companies'!B12)</f>
        <v>109.35133333333333</v>
      </c>
      <c r="C6" s="8">
        <f>('Peer statistics'!C22*'Comparable companies'!B12)</f>
        <v>203.691928422345</v>
      </c>
      <c r="D6" s="8">
        <f>('Peer statistics'!D22*'Comparable companies'!B12)</f>
        <v>227.69748853211007</v>
      </c>
      <c r="E6" s="8">
        <f>('Peer statistics'!E22*'Comparable companies'!B12)</f>
        <v>275.8629244186047</v>
      </c>
      <c r="F6" s="8">
        <f>('Peer statistics'!F22*'Comparable companies'!B12)</f>
        <v>227.69748853211007</v>
      </c>
      <c r="G6" s="8">
        <f>('Peer statistics'!G22*'Comparable companies'!B12)</f>
        <v>192.607128875969</v>
      </c>
    </row>
    <row r="7">
      <c r="A7" s="0" t="inlineStr">
        <is>
          <t xml:space="preserve">Price at peer P / E NTM ($)</t>
        </is>
      </c>
      <c r="B7" s="8">
        <f>('Peer statistics'!B23*'Comparable companies'!B13)</f>
        <v>112.35118644067798</v>
      </c>
      <c r="C7" s="8">
        <f>('Peer statistics'!C23*'Comparable companies'!B13)</f>
        <v>191.04563972273286</v>
      </c>
      <c r="D7" s="8">
        <f>('Peer statistics'!D23*'Comparable companies'!B13)</f>
        <v>196.30429223744298</v>
      </c>
      <c r="E7" s="8">
        <f>('Peer statistics'!E23*'Comparable companies'!B13)</f>
        <v>264.9949253731343</v>
      </c>
      <c r="F7" s="8">
        <f>('Peer statistics'!F23*'Comparable companies'!B13)</f>
        <v>196.30429223744298</v>
      </c>
      <c r="G7" s="8">
        <f>('Peer statistics'!G23*'Comparable companies'!B13)</f>
        <v>188.67305590690614</v>
      </c>
    </row>
    <row r="8">
      <c r="A8" s="0" t="inlineStr">
        <is>
          <t xml:space="preserve">Current Apple price ($)</t>
        </is>
      </c>
      <c r="B8" s="8">
        <f>'Market data'!B2</f>
        <v>331.34</v>
      </c>
      <c r="C8" s="8">
        <f>'Market data'!B2</f>
        <v>331.34</v>
      </c>
      <c r="D8" s="8">
        <f>'Market data'!B2</f>
        <v>331.34</v>
      </c>
      <c r="E8" s="8">
        <f>'Market data'!B2</f>
        <v>331.34</v>
      </c>
      <c r="F8" s="8">
        <f>'Market data'!B2</f>
        <v>331.34</v>
      </c>
      <c r="G8" s="8">
        <f>'Market data'!B2</f>
        <v>331.34</v>
      </c>
    </row>
    <row r="9">
      <c r="A9" s="0" t="inlineStr">
        <is>
          <t xml:space="preserve">vs current: EV / Revenue LTM</t>
        </is>
      </c>
      <c r="B9" s="12">
        <f>((B2/B8)-1)</f>
        <v>-0.9404839378034126</v>
      </c>
      <c r="C9" s="12">
        <f>((C2/C8)-1)</f>
        <v>-0.282572707407703</v>
      </c>
      <c r="D9" s="12">
        <f>((D2/D8)-1)</f>
        <v>-0.2677746159167792</v>
      </c>
      <c r="E9" s="12">
        <f>((E2/E8)-1)</f>
        <v>0.6762597828044528</v>
      </c>
      <c r="F9" s="12">
        <f>((F2/F8)-1)</f>
        <v>-0.11090641637026522</v>
      </c>
      <c r="G9" s="12">
        <f>((G2/G8)-1)</f>
        <v>-0.8556295997506368</v>
      </c>
    </row>
    <row r="10">
      <c r="A10" s="0" t="inlineStr">
        <is>
          <t xml:space="preserve">vs current: EV / Revenue NTM</t>
        </is>
      </c>
      <c r="B10" s="12">
        <f>((B3/B8)-1)</f>
        <v>-0.9367405164509839</v>
      </c>
      <c r="C10" s="12">
        <f>((C3/C8)-1)</f>
        <v>-0.36216921503680566</v>
      </c>
      <c r="D10" s="12">
        <f>((D3/D8)-1)</f>
        <v>-0.3362706889274927</v>
      </c>
      <c r="E10" s="12">
        <f>((E3/E8)-1)</f>
        <v>0.3158306406022451</v>
      </c>
      <c r="F10" s="12">
        <f>((F3/F8)-1)</f>
        <v>-0.15101093435247248</v>
      </c>
      <c r="G10" s="12">
        <f>((G3/G8)-1)</f>
        <v>-0.8579482900208417</v>
      </c>
    </row>
    <row r="11">
      <c r="A11" s="0" t="inlineStr">
        <is>
          <t xml:space="preserve">vs current: EV / EBITDA LTM</t>
        </is>
      </c>
      <c r="B11" s="12">
        <f>((B4/B8)-1)</f>
        <v>-0.7235759129264401</v>
      </c>
      <c r="C11" s="12">
        <f>((C4/C8)-1)</f>
        <v>-0.35553678677956246</v>
      </c>
      <c r="D11" s="12">
        <f>((D4/D8)-1)</f>
        <v>-0.333729966074904</v>
      </c>
      <c r="E11" s="12">
        <f>((E4/E8)-1)</f>
        <v>-0.09422161386033812</v>
      </c>
      <c r="F11" s="12">
        <f>((F4/F8)-1)</f>
        <v>-0.333729966074904</v>
      </c>
      <c r="G11" s="12">
        <f>((G4/G8)-1)</f>
        <v>-0.5054280269213776</v>
      </c>
    </row>
    <row r="12">
      <c r="A12" s="0" t="inlineStr">
        <is>
          <t xml:space="preserve">vs current: EV / EBITDA NTM</t>
        </is>
      </c>
      <c r="B12" s="12">
        <f>((B5/B8)-1)</f>
        <v>-0.711444808425943</v>
      </c>
      <c r="C12" s="12">
        <f>((C5/C8)-1)</f>
        <v>-0.410831491503341</v>
      </c>
      <c r="D12" s="12">
        <f>((D5/D8)-1)</f>
        <v>-0.37167582641290975</v>
      </c>
      <c r="E12" s="12">
        <f>((E5/E8)-1)</f>
        <v>-0.21470701753819077</v>
      </c>
      <c r="F12" s="12">
        <f>((F5/F8)-1)</f>
        <v>-0.37167582641290975</v>
      </c>
      <c r="G12" s="12">
        <f>((G5/G8)-1)</f>
        <v>-0.5128230627806463</v>
      </c>
    </row>
    <row r="13">
      <c r="A13" s="0" t="inlineStr">
        <is>
          <t xml:space="preserve">vs current: P / E LTM</t>
        </is>
      </c>
      <c r="B13" s="12">
        <f>((B6/B8)-1)</f>
        <v>-0.6699724351622703</v>
      </c>
      <c r="C13" s="12">
        <f>((C6/C8)-1)</f>
        <v>-0.3852479977595672</v>
      </c>
      <c r="D13" s="12">
        <f>((D6/D8)-1)</f>
        <v>-0.3127980668433932</v>
      </c>
      <c r="E13" s="12">
        <f>((E6/E8)-1)</f>
        <v>-0.16743247293232122</v>
      </c>
      <c r="F13" s="12">
        <f>((F6/F8)-1)</f>
        <v>-0.3127980668433932</v>
      </c>
      <c r="G13" s="12">
        <f>((G6/G8)-1)</f>
        <v>-0.4187024540472958</v>
      </c>
    </row>
    <row r="14">
      <c r="A14" s="0" t="inlineStr">
        <is>
          <t xml:space="preserve">vs current: P / E NTM</t>
        </is>
      </c>
      <c r="B14" s="12">
        <f>((B7/B8)-1)</f>
        <v>-0.6609187347115411</v>
      </c>
      <c r="C14" s="12">
        <f>((C7/C8)-1)</f>
        <v>-0.4234151031486302</v>
      </c>
      <c r="D14" s="12">
        <f>((D7/D8)-1)</f>
        <v>-0.4075442378298938</v>
      </c>
      <c r="E14" s="12">
        <f>((E7/E8)-1)</f>
        <v>-0.20023261491780542</v>
      </c>
      <c r="F14" s="12">
        <f>((F7/F8)-1)</f>
        <v>-0.4075442378298938</v>
      </c>
      <c r="G14" s="12">
        <f>((G7/G8)-1)</f>
        <v>-0.4305756748146733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ticker</t>
        </is>
      </c>
      <c r="D1" s="1" t="inlineStr">
        <is>
          <t xml:space="preserve">group</t>
        </is>
      </c>
      <c r="E1" s="1" t="inlineStr">
        <is>
          <t xml:space="preserve">peer</t>
        </is>
      </c>
    </row>
    <row r="2">
      <c r="A2" s="0" t="inlineStr">
        <is>
          <t xml:space="preserve">aapl</t>
        </is>
      </c>
      <c r="B2" s="0" t="inlineStr">
        <is>
          <t xml:space="preserve">Apple</t>
        </is>
      </c>
      <c r="C2" s="0" t="inlineStr">
        <is>
          <t xml:space="preserve">AAPL</t>
        </is>
      </c>
      <c r="D2" s="0" t="inlineStr">
        <is>
          <t xml:space="preserve">target</t>
        </is>
      </c>
      <c r="E2" s="4">
        <v>0</v>
      </c>
    </row>
    <row r="3">
      <c r="A3" s="0" t="inlineStr">
        <is>
          <t xml:space="preserve">msft</t>
        </is>
      </c>
      <c r="B3" s="0" t="inlineStr">
        <is>
          <t xml:space="preserve">Microsoft</t>
        </is>
      </c>
      <c r="C3" s="0" t="inlineStr">
        <is>
          <t xml:space="preserve">MSFT</t>
        </is>
      </c>
      <c r="D3" s="0" t="inlineStr">
        <is>
          <t xml:space="preserve">platform</t>
        </is>
      </c>
      <c r="E3" s="4">
        <v>1</v>
      </c>
    </row>
    <row r="4">
      <c r="A4" s="0" t="inlineStr">
        <is>
          <t xml:space="preserve">googl</t>
        </is>
      </c>
      <c r="B4" s="0" t="inlineStr">
        <is>
          <t xml:space="preserve">Alphabet</t>
        </is>
      </c>
      <c r="C4" s="0" t="inlineStr">
        <is>
          <t xml:space="preserve">GOOGL</t>
        </is>
      </c>
      <c r="D4" s="0" t="inlineStr">
        <is>
          <t xml:space="preserve">platform</t>
        </is>
      </c>
      <c r="E4" s="4">
        <v>1</v>
      </c>
    </row>
    <row r="5">
      <c r="A5" s="0" t="inlineStr">
        <is>
          <t xml:space="preserve">amzn</t>
        </is>
      </c>
      <c r="B5" s="0" t="inlineStr">
        <is>
          <t xml:space="preserve">Amazon</t>
        </is>
      </c>
      <c r="C5" s="0" t="inlineStr">
        <is>
          <t xml:space="preserve">AMZN</t>
        </is>
      </c>
      <c r="D5" s="0" t="inlineStr">
        <is>
          <t xml:space="preserve">platform</t>
        </is>
      </c>
      <c r="E5" s="4">
        <v>1</v>
      </c>
    </row>
    <row r="6">
      <c r="A6" s="0" t="inlineStr">
        <is>
          <t xml:space="preserve">meta</t>
        </is>
      </c>
      <c r="B6" s="0" t="inlineStr">
        <is>
          <t xml:space="preserve">Meta Platforms</t>
        </is>
      </c>
      <c r="C6" s="0" t="inlineStr">
        <is>
          <t xml:space="preserve">META</t>
        </is>
      </c>
      <c r="D6" s="0" t="inlineStr">
        <is>
          <t xml:space="preserve">platform</t>
        </is>
      </c>
      <c r="E6" s="4">
        <v>1</v>
      </c>
    </row>
    <row r="7">
      <c r="A7" s="0" t="inlineStr">
        <is>
          <t xml:space="preserve">nvda</t>
        </is>
      </c>
      <c r="B7" s="0" t="inlineStr">
        <is>
          <t xml:space="preserve">NVIDIA</t>
        </is>
      </c>
      <c r="C7" s="0" t="inlineStr">
        <is>
          <t xml:space="preserve">NVDA</t>
        </is>
      </c>
      <c r="D7" s="0" t="inlineStr">
        <is>
          <t xml:space="preserve">platform</t>
        </is>
      </c>
      <c r="E7" s="4">
        <v>1</v>
      </c>
    </row>
    <row r="8">
      <c r="A8" s="0" t="inlineStr">
        <is>
          <t xml:space="preserve">dell</t>
        </is>
      </c>
      <c r="B8" s="0" t="inlineStr">
        <is>
          <t xml:space="preserve">Dell Technologies</t>
        </is>
      </c>
      <c r="C8" s="0" t="inlineStr">
        <is>
          <t xml:space="preserve">DELL</t>
        </is>
      </c>
      <c r="D8" s="0" t="inlineStr">
        <is>
          <t xml:space="preserve">hardware</t>
        </is>
      </c>
      <c r="E8" s="4">
        <v>1</v>
      </c>
    </row>
    <row r="9">
      <c r="A9" s="0" t="inlineStr">
        <is>
          <t xml:space="preserve">hpq</t>
        </is>
      </c>
      <c r="B9" s="0" t="inlineStr">
        <is>
          <t xml:space="preserve">HP Inc.</t>
        </is>
      </c>
      <c r="C9" s="0" t="inlineStr">
        <is>
          <t xml:space="preserve">HPQ</t>
        </is>
      </c>
      <c r="D9" s="0" t="inlineStr">
        <is>
          <t xml:space="preserve">hardware</t>
        </is>
      </c>
      <c r="E9" s="4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low</t>
        </is>
      </c>
      <c r="B2" s="0" t="inlineStr">
        <is>
          <t xml:space="preserve">Low</t>
        </is>
      </c>
    </row>
    <row r="3">
      <c r="A3" s="0" t="inlineStr">
        <is>
          <t xml:space="preserve">mean</t>
        </is>
      </c>
      <c r="B3" s="0" t="inlineStr">
        <is>
          <t xml:space="preserve">Mean</t>
        </is>
      </c>
    </row>
    <row r="4">
      <c r="A4" s="0" t="inlineStr">
        <is>
          <t xml:space="preserve">median</t>
        </is>
      </c>
      <c r="B4" s="0" t="inlineStr">
        <is>
          <t xml:space="preserve">Median</t>
        </is>
      </c>
    </row>
    <row r="5">
      <c r="A5" s="0" t="inlineStr">
        <is>
          <t xml:space="preserve">high</t>
        </is>
      </c>
      <c r="B5" s="0" t="inlineStr">
        <is>
          <t xml:space="preserve">High</t>
        </is>
      </c>
    </row>
    <row r="6">
      <c r="A6" s="0" t="inlineStr">
        <is>
          <t xml:space="preserve">median_platform</t>
        </is>
      </c>
      <c r="B6" s="0" t="inlineStr">
        <is>
          <t xml:space="preserve">Median: platforms</t>
        </is>
      </c>
    </row>
    <row r="7">
      <c r="A7" s="0" t="inlineStr">
        <is>
          <t xml:space="preserve">median_hardware</t>
        </is>
      </c>
      <c r="B7" s="0" t="inlineStr">
        <is>
          <t xml:space="preserve">Median: hardware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price</t>
        </is>
      </c>
      <c r="B2" s="0" t="inlineStr">
        <is>
          <t xml:space="preserve">Share price ($)</t>
        </is>
      </c>
      <c r="C2" s="0"/>
    </row>
    <row r="3">
      <c r="A3" s="0" t="inlineStr">
        <is>
          <t xml:space="preserve">shares</t>
        </is>
      </c>
      <c r="B3" s="0" t="inlineStr">
        <is>
          <t xml:space="preserve">Diluted shares (M)</t>
        </is>
      </c>
      <c r="C3" s="0"/>
    </row>
    <row r="4">
      <c r="A4" s="0" t="inlineStr">
        <is>
          <t xml:space="preserve">cash</t>
        </is>
      </c>
      <c r="B4" s="0" t="inlineStr">
        <is>
          <t xml:space="preserve">Cash &amp; investments</t>
        </is>
      </c>
      <c r="C4" s="0"/>
    </row>
    <row r="5">
      <c r="A5" s="0" t="inlineStr">
        <is>
          <t xml:space="preserve">debt</t>
        </is>
      </c>
      <c r="B5" s="0" t="inlineStr">
        <is>
          <t xml:space="preserve">Total debt</t>
        </is>
      </c>
      <c r="C5" s="0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market_cap</t>
        </is>
      </c>
      <c r="B2" s="0" t="inlineStr">
        <is>
          <t xml:space="preserve">Market cap</t>
        </is>
      </c>
      <c r="C2" s="0"/>
    </row>
    <row r="3">
      <c r="A3" s="0" t="inlineStr">
        <is>
          <t xml:space="preserve">net_debt</t>
        </is>
      </c>
      <c r="B3" s="0" t="inlineStr">
        <is>
          <t xml:space="preserve">Net debt (cash)</t>
        </is>
      </c>
      <c r="C3" s="0"/>
    </row>
    <row r="4">
      <c r="A4" s="0" t="inlineStr">
        <is>
          <t xml:space="preserve">ev</t>
        </is>
      </c>
      <c r="B4" s="0" t="inlineStr">
        <is>
          <t xml:space="preserve">Enterprise value</t>
        </is>
      </c>
      <c r="C4" s="0"/>
    </row>
    <row r="5">
      <c r="A5" s="0" t="inlineStr">
        <is>
          <t xml:space="preserve">revenue_ltm</t>
        </is>
      </c>
      <c r="B5" s="0" t="inlineStr">
        <is>
          <t xml:space="preserve">Revenue LTM</t>
        </is>
      </c>
      <c r="C5" s="0"/>
    </row>
    <row r="6">
      <c r="A6" s="0" t="inlineStr">
        <is>
          <t xml:space="preserve">revenue_ntm</t>
        </is>
      </c>
      <c r="B6" s="0" t="inlineStr">
        <is>
          <t xml:space="preserve">Revenue NTM</t>
        </is>
      </c>
      <c r="C6" s="0"/>
    </row>
    <row r="7">
      <c r="A7" s="0" t="inlineStr">
        <is>
          <t xml:space="preserve">revenue_prior</t>
        </is>
      </c>
      <c r="B7" s="0" t="inlineStr">
        <is>
          <t xml:space="preserve">Revenue, year before LTM</t>
        </is>
      </c>
      <c r="C7" s="0"/>
    </row>
    <row r="8">
      <c r="A8" s="0" t="inlineStr">
        <is>
          <t xml:space="preserve">ebitda_ltm</t>
        </is>
      </c>
      <c r="B8" s="0" t="inlineStr">
        <is>
          <t xml:space="preserve">EBITDA LTM</t>
        </is>
      </c>
      <c r="C8" s="0"/>
    </row>
    <row r="9">
      <c r="A9" s="0" t="inlineStr">
        <is>
          <t xml:space="preserve">ebitda_ntm</t>
        </is>
      </c>
      <c r="B9" s="0" t="inlineStr">
        <is>
          <t xml:space="preserve">EBITDA NTM</t>
        </is>
      </c>
      <c r="C9" s="0"/>
    </row>
    <row r="10">
      <c r="A10" s="0" t="inlineStr">
        <is>
          <t xml:space="preserve">net_income_ltm</t>
        </is>
      </c>
      <c r="B10" s="0" t="inlineStr">
        <is>
          <t xml:space="preserve">Net income LTM</t>
        </is>
      </c>
      <c r="C10" s="0"/>
    </row>
    <row r="11">
      <c r="A11" s="0" t="inlineStr">
        <is>
          <t xml:space="preserve">net_income_ntm</t>
        </is>
      </c>
      <c r="B11" s="0" t="inlineStr">
        <is>
          <t xml:space="preserve">Net income NTM</t>
        </is>
      </c>
      <c r="C11" s="0"/>
    </row>
    <row r="12">
      <c r="A12" s="0" t="inlineStr">
        <is>
          <t xml:space="preserve">eps_ltm</t>
        </is>
      </c>
      <c r="B12" s="0" t="inlineStr">
        <is>
          <t xml:space="preserve">EPS LTM ($)</t>
        </is>
      </c>
      <c r="C12" s="0"/>
    </row>
    <row r="13">
      <c r="A13" s="0" t="inlineStr">
        <is>
          <t xml:space="preserve">eps_ntm</t>
        </is>
      </c>
      <c r="B13" s="0" t="inlineStr">
        <is>
          <t xml:space="preserve">EPS NTM ($)</t>
        </is>
      </c>
      <c r="C13" s="0"/>
    </row>
    <row r="14">
      <c r="A14" s="0" t="inlineStr">
        <is>
          <t xml:space="preserve">rev_growth_ltm</t>
        </is>
      </c>
      <c r="B14" s="0" t="inlineStr">
        <is>
          <t xml:space="preserve">Revenue growth LTM</t>
        </is>
      </c>
      <c r="C14" s="0" t="inlineStr">
        <is>
          <t xml:space="preserve">percent</t>
        </is>
      </c>
    </row>
    <row r="15">
      <c r="A15" s="0" t="inlineStr">
        <is>
          <t xml:space="preserve">rev_growth_ntm</t>
        </is>
      </c>
      <c r="B15" s="0" t="inlineStr">
        <is>
          <t xml:space="preserve">Revenue growth NTM</t>
        </is>
      </c>
      <c r="C15" s="0" t="inlineStr">
        <is>
          <t xml:space="preserve">percent</t>
        </is>
      </c>
    </row>
    <row r="16">
      <c r="A16" s="0" t="inlineStr">
        <is>
          <t xml:space="preserve">ebitda_margin_ltm</t>
        </is>
      </c>
      <c r="B16" s="0" t="inlineStr">
        <is>
          <t xml:space="preserve">EBITDA margin LTM</t>
        </is>
      </c>
      <c r="C16" s="0" t="inlineStr">
        <is>
          <t xml:space="preserve">percent</t>
        </is>
      </c>
    </row>
    <row r="17">
      <c r="A17" s="0" t="inlineStr">
        <is>
          <t xml:space="preserve">ebitda_margin_ntm</t>
        </is>
      </c>
      <c r="B17" s="0" t="inlineStr">
        <is>
          <t xml:space="preserve">EBITDA margin NTM</t>
        </is>
      </c>
      <c r="C17" s="0" t="inlineStr">
        <is>
          <t xml:space="preserve">percent</t>
        </is>
      </c>
    </row>
    <row r="18">
      <c r="A18" s="0" t="inlineStr">
        <is>
          <t xml:space="preserve">ev_revenue_ltm</t>
        </is>
      </c>
      <c r="B18" s="0" t="inlineStr">
        <is>
          <t xml:space="preserve">EV / Revenue LTM (x)</t>
        </is>
      </c>
      <c r="C18" s="0"/>
    </row>
    <row r="19">
      <c r="A19" s="0" t="inlineStr">
        <is>
          <t xml:space="preserve">ev_revenue_ntm</t>
        </is>
      </c>
      <c r="B19" s="0" t="inlineStr">
        <is>
          <t xml:space="preserve">EV / Revenue NTM (x)</t>
        </is>
      </c>
      <c r="C19" s="0"/>
    </row>
    <row r="20">
      <c r="A20" s="0" t="inlineStr">
        <is>
          <t xml:space="preserve">ev_ebitda_ltm</t>
        </is>
      </c>
      <c r="B20" s="0" t="inlineStr">
        <is>
          <t xml:space="preserve">EV / EBITDA LTM (x)</t>
        </is>
      </c>
      <c r="C20" s="0"/>
    </row>
    <row r="21">
      <c r="A21" s="0" t="inlineStr">
        <is>
          <t xml:space="preserve">ev_ebitda_ntm</t>
        </is>
      </c>
      <c r="B21" s="0" t="inlineStr">
        <is>
          <t xml:space="preserve">EV / EBITDA NTM (x)</t>
        </is>
      </c>
      <c r="C21" s="0"/>
    </row>
    <row r="22">
      <c r="A22" s="0" t="inlineStr">
        <is>
          <t xml:space="preserve">pe_ltm</t>
        </is>
      </c>
      <c r="B22" s="0" t="inlineStr">
        <is>
          <t xml:space="preserve">P / E LTM (x)</t>
        </is>
      </c>
      <c r="C22" s="0"/>
    </row>
    <row r="23">
      <c r="A23" s="0" t="inlineStr">
        <is>
          <t xml:space="preserve">pe_ntm</t>
        </is>
      </c>
      <c r="B23" s="0" t="inlineStr">
        <is>
          <t xml:space="preserve">P / E NTM (x)</t>
        </is>
      </c>
      <c r="C23" s="0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price_ev_revenue_ltm</t>
        </is>
      </c>
      <c r="B2" s="0" t="inlineStr">
        <is>
          <t xml:space="preserve">Price at peer EV / Revenue LTM ($)</t>
        </is>
      </c>
      <c r="C2" s="0"/>
    </row>
    <row r="3">
      <c r="A3" s="0" t="inlineStr">
        <is>
          <t xml:space="preserve">price_ev_revenue_ntm</t>
        </is>
      </c>
      <c r="B3" s="0" t="inlineStr">
        <is>
          <t xml:space="preserve">Price at peer EV / Revenue NTM ($)</t>
        </is>
      </c>
      <c r="C3" s="0"/>
    </row>
    <row r="4">
      <c r="A4" s="0" t="inlineStr">
        <is>
          <t xml:space="preserve">price_ev_ebitda_ltm</t>
        </is>
      </c>
      <c r="B4" s="0" t="inlineStr">
        <is>
          <t xml:space="preserve">Price at peer EV / EBITDA LTM ($)</t>
        </is>
      </c>
      <c r="C4" s="0"/>
    </row>
    <row r="5">
      <c r="A5" s="0" t="inlineStr">
        <is>
          <t xml:space="preserve">price_ev_ebitda_ntm</t>
        </is>
      </c>
      <c r="B5" s="0" t="inlineStr">
        <is>
          <t xml:space="preserve">Price at peer EV / EBITDA NTM ($)</t>
        </is>
      </c>
      <c r="C5" s="0"/>
    </row>
    <row r="6">
      <c r="A6" s="0" t="inlineStr">
        <is>
          <t xml:space="preserve">price_pe_ltm</t>
        </is>
      </c>
      <c r="B6" s="0" t="inlineStr">
        <is>
          <t xml:space="preserve">Price at peer P / E LTM ($)</t>
        </is>
      </c>
      <c r="C6" s="0"/>
    </row>
    <row r="7">
      <c r="A7" s="0" t="inlineStr">
        <is>
          <t xml:space="preserve">price_pe_ntm</t>
        </is>
      </c>
      <c r="B7" s="0" t="inlineStr">
        <is>
          <t xml:space="preserve">Price at peer P / E NTM ($)</t>
        </is>
      </c>
      <c r="C7" s="0"/>
    </row>
    <row r="8">
      <c r="A8" s="0" t="inlineStr">
        <is>
          <t xml:space="preserve">current_price</t>
        </is>
      </c>
      <c r="B8" s="0" t="inlineStr">
        <is>
          <t xml:space="preserve">Current Apple price ($)</t>
        </is>
      </c>
      <c r="C8" s="0"/>
    </row>
    <row r="9">
      <c r="A9" s="0" t="inlineStr">
        <is>
          <t xml:space="preserve">upside_ev_revenue_ltm</t>
        </is>
      </c>
      <c r="B9" s="0" t="inlineStr">
        <is>
          <t xml:space="preserve">vs current: EV / Revenue LTM</t>
        </is>
      </c>
      <c r="C9" s="0" t="inlineStr">
        <is>
          <t xml:space="preserve">percent</t>
        </is>
      </c>
    </row>
    <row r="10">
      <c r="A10" s="0" t="inlineStr">
        <is>
          <t xml:space="preserve">upside_ev_revenue_ntm</t>
        </is>
      </c>
      <c r="B10" s="0" t="inlineStr">
        <is>
          <t xml:space="preserve">vs current: EV / Revenue NTM</t>
        </is>
      </c>
      <c r="C10" s="0" t="inlineStr">
        <is>
          <t xml:space="preserve">percent</t>
        </is>
      </c>
    </row>
    <row r="11">
      <c r="A11" s="0" t="inlineStr">
        <is>
          <t xml:space="preserve">upside_ev_ebitda_ltm</t>
        </is>
      </c>
      <c r="B11" s="0" t="inlineStr">
        <is>
          <t xml:space="preserve">vs current: EV / EBITDA LTM</t>
        </is>
      </c>
      <c r="C11" s="0" t="inlineStr">
        <is>
          <t xml:space="preserve">percent</t>
        </is>
      </c>
    </row>
    <row r="12">
      <c r="A12" s="0" t="inlineStr">
        <is>
          <t xml:space="preserve">upside_ev_ebitda_ntm</t>
        </is>
      </c>
      <c r="B12" s="0" t="inlineStr">
        <is>
          <t xml:space="preserve">vs current: EV / EBITDA NTM</t>
        </is>
      </c>
      <c r="C12" s="0" t="inlineStr">
        <is>
          <t xml:space="preserve">percent</t>
        </is>
      </c>
    </row>
    <row r="13">
      <c r="A13" s="0" t="inlineStr">
        <is>
          <t xml:space="preserve">upside_pe_ltm</t>
        </is>
      </c>
      <c r="B13" s="0" t="inlineStr">
        <is>
          <t xml:space="preserve">vs current: P / E LTM</t>
        </is>
      </c>
      <c r="C13" s="0" t="inlineStr">
        <is>
          <t xml:space="preserve">percent</t>
        </is>
      </c>
    </row>
    <row r="14">
      <c r="A14" s="0" t="inlineStr">
        <is>
          <t xml:space="preserve">upside_pe_ntm</t>
        </is>
      </c>
      <c r="B14" s="0" t="inlineStr">
        <is>
          <t xml:space="preserve">vs current: P / E NTM</t>
        </is>
      </c>
      <c r="C14" s="0" t="inlineStr">
        <is>
          <t xml:space="preserve">percent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comps</t>
        </is>
      </c>
      <c r="B2" s="0" t="inlineStr">
        <is>
          <t xml:space="preserve">value</t>
        </is>
      </c>
      <c r="C2" s="0" t="inlineStr">
        <is>
          <t xml:space="preserve">line = market_cap</t>
        </is>
      </c>
      <c r="D2" s="20" t="inlineStr">
        <is>
          <t xml:space="preserve">market_data.price * market_data.shares</t>
        </is>
      </c>
      <c r="E2" s="0" t="inlineStr">
        <is>
          <t xml:space="preserve">ok</t>
        </is>
      </c>
    </row>
    <row r="3">
      <c r="A3" s="0" t="inlineStr">
        <is>
          <t xml:space="preserve">comps</t>
        </is>
      </c>
      <c r="B3" s="0" t="inlineStr">
        <is>
          <t xml:space="preserve">value</t>
        </is>
      </c>
      <c r="C3" s="0" t="inlineStr">
        <is>
          <t xml:space="preserve">line = net_debt</t>
        </is>
      </c>
      <c r="D3" s="20" t="inlineStr">
        <is>
          <t xml:space="preserve">market_data.debt - market_data.cash</t>
        </is>
      </c>
      <c r="E3" s="0" t="inlineStr">
        <is>
          <t xml:space="preserve">ok</t>
        </is>
      </c>
    </row>
    <row r="4">
      <c r="A4" s="0" t="inlineStr">
        <is>
          <t xml:space="preserve">comps</t>
        </is>
      </c>
      <c r="B4" s="0" t="inlineStr">
        <is>
          <t xml:space="preserve">value</t>
        </is>
      </c>
      <c r="C4" s="0" t="inlineStr">
        <is>
          <t xml:space="preserve">line = ev</t>
        </is>
      </c>
      <c r="D4" s="20" t="inlineStr">
        <is>
          <t xml:space="preserve">market_cap + net_debt</t>
        </is>
      </c>
      <c r="E4" s="0" t="inlineStr">
        <is>
          <t xml:space="preserve">ok</t>
        </is>
      </c>
    </row>
    <row r="5">
      <c r="A5" s="0" t="inlineStr">
        <is>
          <t xml:space="preserve">comps</t>
        </is>
      </c>
      <c r="B5" s="0" t="inlineStr">
        <is>
          <t xml:space="preserve">value</t>
        </is>
      </c>
      <c r="C5" s="0" t="inlineStr">
        <is>
          <t xml:space="preserve">line = rev_growth_ltm</t>
        </is>
      </c>
      <c r="D5" s="20" t="inlineStr">
        <is>
          <t xml:space="preserve">revenue_ltm / revenue_prior - 1</t>
        </is>
      </c>
      <c r="E5" s="0" t="inlineStr">
        <is>
          <t xml:space="preserve">ok</t>
        </is>
      </c>
    </row>
    <row r="6">
      <c r="A6" s="0" t="inlineStr">
        <is>
          <t xml:space="preserve">comps</t>
        </is>
      </c>
      <c r="B6" s="0" t="inlineStr">
        <is>
          <t xml:space="preserve">value</t>
        </is>
      </c>
      <c r="C6" s="0" t="inlineStr">
        <is>
          <t xml:space="preserve">line = rev_growth_ntm</t>
        </is>
      </c>
      <c r="D6" s="20" t="inlineStr">
        <is>
          <t xml:space="preserve">revenue_ntm / revenue_ltm - 1</t>
        </is>
      </c>
      <c r="E6" s="0" t="inlineStr">
        <is>
          <t xml:space="preserve">ok</t>
        </is>
      </c>
    </row>
    <row r="7">
      <c r="A7" s="0" t="inlineStr">
        <is>
          <t xml:space="preserve">comps</t>
        </is>
      </c>
      <c r="B7" s="0" t="inlineStr">
        <is>
          <t xml:space="preserve">value</t>
        </is>
      </c>
      <c r="C7" s="0" t="inlineStr">
        <is>
          <t xml:space="preserve">line = ebitda_margin_ltm</t>
        </is>
      </c>
      <c r="D7" s="20" t="inlineStr">
        <is>
          <t xml:space="preserve">ebitda_ltm / revenue_ltm</t>
        </is>
      </c>
      <c r="E7" s="0" t="inlineStr">
        <is>
          <t xml:space="preserve">ok</t>
        </is>
      </c>
    </row>
    <row r="8">
      <c r="A8" s="0" t="inlineStr">
        <is>
          <t xml:space="preserve">comps</t>
        </is>
      </c>
      <c r="B8" s="0" t="inlineStr">
        <is>
          <t xml:space="preserve">value</t>
        </is>
      </c>
      <c r="C8" s="0" t="inlineStr">
        <is>
          <t xml:space="preserve">line = ebitda_margin_ntm</t>
        </is>
      </c>
      <c r="D8" s="20" t="inlineStr">
        <is>
          <t xml:space="preserve">ebitda_ntm / revenue_ntm</t>
        </is>
      </c>
      <c r="E8" s="0" t="inlineStr">
        <is>
          <t xml:space="preserve">ok</t>
        </is>
      </c>
    </row>
    <row r="9">
      <c r="A9" s="0" t="inlineStr">
        <is>
          <t xml:space="preserve">comps</t>
        </is>
      </c>
      <c r="B9" s="0" t="inlineStr">
        <is>
          <t xml:space="preserve">value</t>
        </is>
      </c>
      <c r="C9" s="0" t="inlineStr">
        <is>
          <t xml:space="preserve">line = ev_revenue_ltm</t>
        </is>
      </c>
      <c r="D9" s="20" t="inlineStr">
        <is>
          <t xml:space="preserve">ev / revenue_ltm</t>
        </is>
      </c>
      <c r="E9" s="0" t="inlineStr">
        <is>
          <t xml:space="preserve">ok</t>
        </is>
      </c>
    </row>
    <row r="10">
      <c r="A10" s="0" t="inlineStr">
        <is>
          <t xml:space="preserve">comps</t>
        </is>
      </c>
      <c r="B10" s="0" t="inlineStr">
        <is>
          <t xml:space="preserve">value</t>
        </is>
      </c>
      <c r="C10" s="0" t="inlineStr">
        <is>
          <t xml:space="preserve">line = ev_revenue_ntm</t>
        </is>
      </c>
      <c r="D10" s="20" t="inlineStr">
        <is>
          <t xml:space="preserve">ev / revenue_ntm</t>
        </is>
      </c>
      <c r="E10" s="0" t="inlineStr">
        <is>
          <t xml:space="preserve">ok</t>
        </is>
      </c>
    </row>
    <row r="11">
      <c r="A11" s="0" t="inlineStr">
        <is>
          <t xml:space="preserve">comps</t>
        </is>
      </c>
      <c r="B11" s="0" t="inlineStr">
        <is>
          <t xml:space="preserve">value</t>
        </is>
      </c>
      <c r="C11" s="0" t="inlineStr">
        <is>
          <t xml:space="preserve">line = ev_ebitda_ltm</t>
        </is>
      </c>
      <c r="D11" s="20" t="inlineStr">
        <is>
          <t xml:space="preserve">ev / ebitda_ltm</t>
        </is>
      </c>
      <c r="E11" s="0" t="inlineStr">
        <is>
          <t xml:space="preserve">ok</t>
        </is>
      </c>
    </row>
    <row r="12">
      <c r="A12" s="0" t="inlineStr">
        <is>
          <t xml:space="preserve">comps</t>
        </is>
      </c>
      <c r="B12" s="0" t="inlineStr">
        <is>
          <t xml:space="preserve">value</t>
        </is>
      </c>
      <c r="C12" s="0" t="inlineStr">
        <is>
          <t xml:space="preserve">line = ev_ebitda_ntm</t>
        </is>
      </c>
      <c r="D12" s="20" t="inlineStr">
        <is>
          <t xml:space="preserve">ev / ebitda_ntm</t>
        </is>
      </c>
      <c r="E12" s="0" t="inlineStr">
        <is>
          <t xml:space="preserve">ok</t>
        </is>
      </c>
    </row>
    <row r="13">
      <c r="A13" s="0" t="inlineStr">
        <is>
          <t xml:space="preserve">comps</t>
        </is>
      </c>
      <c r="B13" s="0" t="inlineStr">
        <is>
          <t xml:space="preserve">value</t>
        </is>
      </c>
      <c r="C13" s="0" t="inlineStr">
        <is>
          <t xml:space="preserve">line = pe_ltm</t>
        </is>
      </c>
      <c r="D13" s="20" t="inlineStr">
        <is>
          <t xml:space="preserve">market_data.price / eps_ltm</t>
        </is>
      </c>
      <c r="E13" s="0" t="inlineStr">
        <is>
          <t xml:space="preserve">ok</t>
        </is>
      </c>
    </row>
    <row r="14">
      <c r="A14" s="0" t="inlineStr">
        <is>
          <t xml:space="preserve">comps</t>
        </is>
      </c>
      <c r="B14" s="0" t="inlineStr">
        <is>
          <t xml:space="preserve">value</t>
        </is>
      </c>
      <c r="C14" s="0" t="inlineStr">
        <is>
          <t xml:space="preserve">line = pe_ntm</t>
        </is>
      </c>
      <c r="D14" s="20" t="inlineStr">
        <is>
          <t xml:space="preserve">market_data.price / eps_ntm</t>
        </is>
      </c>
      <c r="E14" s="0" t="inlineStr">
        <is>
          <t xml:space="preserve">ok</t>
        </is>
      </c>
    </row>
    <row r="15">
      <c r="A15" s="0" t="inlineStr">
        <is>
          <t xml:space="preserve">peer_stats</t>
        </is>
      </c>
      <c r="B15" s="0" t="inlineStr">
        <is>
          <t xml:space="preserve">value</t>
        </is>
      </c>
      <c r="C15" s="0" t="inlineStr">
        <is>
          <t xml:space="preserve">stat = low</t>
        </is>
      </c>
      <c r="D15" s="20" t="inlineStr">
        <is>
          <t xml:space="preserve">MIN(comps.value[company.peer=1])</t>
        </is>
      </c>
      <c r="E15" s="0" t="inlineStr">
        <is>
          <t xml:space="preserve">ok</t>
        </is>
      </c>
    </row>
    <row r="16">
      <c r="A16" s="0" t="inlineStr">
        <is>
          <t xml:space="preserve">peer_stats</t>
        </is>
      </c>
      <c r="B16" s="0" t="inlineStr">
        <is>
          <t xml:space="preserve">value</t>
        </is>
      </c>
      <c r="C16" s="0" t="inlineStr">
        <is>
          <t xml:space="preserve">stat = mean</t>
        </is>
      </c>
      <c r="D16" s="20" t="inlineStr">
        <is>
          <t xml:space="preserve">AVG(comps.value[company.peer=1])</t>
        </is>
      </c>
      <c r="E16" s="0" t="inlineStr">
        <is>
          <t xml:space="preserve">ok</t>
        </is>
      </c>
    </row>
    <row r="17">
      <c r="A17" s="0" t="inlineStr">
        <is>
          <t xml:space="preserve">peer_stats</t>
        </is>
      </c>
      <c r="B17" s="0" t="inlineStr">
        <is>
          <t xml:space="preserve">value</t>
        </is>
      </c>
      <c r="C17" s="0" t="inlineStr">
        <is>
          <t xml:space="preserve">stat = median</t>
        </is>
      </c>
      <c r="D17" s="20" t="inlineStr">
        <is>
          <t xml:space="preserve">MEDIAN(comps.value[company.peer=1])</t>
        </is>
      </c>
      <c r="E17" s="0" t="inlineStr">
        <is>
          <t xml:space="preserve">ok</t>
        </is>
      </c>
    </row>
    <row r="18">
      <c r="A18" s="0" t="inlineStr">
        <is>
          <t xml:space="preserve">peer_stats</t>
        </is>
      </c>
      <c r="B18" s="0" t="inlineStr">
        <is>
          <t xml:space="preserve">value</t>
        </is>
      </c>
      <c r="C18" s="0" t="inlineStr">
        <is>
          <t xml:space="preserve">stat = high</t>
        </is>
      </c>
      <c r="D18" s="20" t="inlineStr">
        <is>
          <t xml:space="preserve">MAX(comps.value[company.peer=1])</t>
        </is>
      </c>
      <c r="E18" s="0" t="inlineStr">
        <is>
          <t xml:space="preserve">ok</t>
        </is>
      </c>
    </row>
    <row r="19">
      <c r="A19" s="0" t="inlineStr">
        <is>
          <t xml:space="preserve">peer_stats</t>
        </is>
      </c>
      <c r="B19" s="0" t="inlineStr">
        <is>
          <t xml:space="preserve">value</t>
        </is>
      </c>
      <c r="C19" s="0" t="inlineStr">
        <is>
          <t xml:space="preserve">stat = median_platform</t>
        </is>
      </c>
      <c r="D19" s="20" t="inlineStr">
        <is>
          <t xml:space="preserve">MEDIAN(comps.value[company.group=platform])</t>
        </is>
      </c>
      <c r="E19" s="0" t="inlineStr">
        <is>
          <t xml:space="preserve">ok</t>
        </is>
      </c>
    </row>
    <row r="20">
      <c r="A20" s="0" t="inlineStr">
        <is>
          <t xml:space="preserve">peer_stats</t>
        </is>
      </c>
      <c r="B20" s="0" t="inlineStr">
        <is>
          <t xml:space="preserve">value</t>
        </is>
      </c>
      <c r="C20" s="0" t="inlineStr">
        <is>
          <t xml:space="preserve">stat = median_hardware</t>
        </is>
      </c>
      <c r="D20" s="20" t="inlineStr">
        <is>
          <t xml:space="preserve">MEDIAN(comps.value[company.group=hardware])</t>
        </is>
      </c>
      <c r="E20" s="0" t="inlineStr">
        <is>
          <t xml:space="preserve">ok</t>
        </is>
      </c>
    </row>
    <row r="21">
      <c r="A21" s="0" t="inlineStr">
        <is>
          <t xml:space="preserve">implied</t>
        </is>
      </c>
      <c r="B21" s="0" t="inlineStr">
        <is>
          <t xml:space="preserve">value</t>
        </is>
      </c>
      <c r="C21" s="0" t="inlineStr">
        <is>
          <t xml:space="preserve">line = price_ev_revenue_ltm</t>
        </is>
      </c>
      <c r="D21" s="20" t="inlineStr">
        <is>
          <t xml:space="preserve">(peer_stats.value[line=ev_revenue_ltm] * comps.revenue_ltm[company=aapl] - comps.net_debt[company=aapl]) / market_data.shares[company=aapl]</t>
        </is>
      </c>
      <c r="E21" s="0" t="inlineStr">
        <is>
          <t xml:space="preserve">ok</t>
        </is>
      </c>
    </row>
    <row r="22">
      <c r="A22" s="0" t="inlineStr">
        <is>
          <t xml:space="preserve">implied</t>
        </is>
      </c>
      <c r="B22" s="0" t="inlineStr">
        <is>
          <t xml:space="preserve">value</t>
        </is>
      </c>
      <c r="C22" s="0" t="inlineStr">
        <is>
          <t xml:space="preserve">line = price_ev_revenue_ntm</t>
        </is>
      </c>
      <c r="D22" s="20" t="inlineStr">
        <is>
          <t xml:space="preserve">(peer_stats.value[line=ev_revenue_ntm] * comps.revenue_ntm[company=aapl] - comps.net_debt[company=aapl]) / market_data.shares[company=aapl]</t>
        </is>
      </c>
      <c r="E22" s="0" t="inlineStr">
        <is>
          <t xml:space="preserve">ok</t>
        </is>
      </c>
    </row>
    <row r="23">
      <c r="A23" s="0" t="inlineStr">
        <is>
          <t xml:space="preserve">implied</t>
        </is>
      </c>
      <c r="B23" s="0" t="inlineStr">
        <is>
          <t xml:space="preserve">value</t>
        </is>
      </c>
      <c r="C23" s="0" t="inlineStr">
        <is>
          <t xml:space="preserve">line = price_ev_ebitda_ltm</t>
        </is>
      </c>
      <c r="D23" s="20" t="inlineStr">
        <is>
          <t xml:space="preserve">(peer_stats.value[line=ev_ebitda_ltm] * comps.ebitda_ltm[company=aapl] - comps.net_debt[company=aapl]) / market_data.shares[company=aapl]</t>
        </is>
      </c>
      <c r="E23" s="0" t="inlineStr">
        <is>
          <t xml:space="preserve">ok</t>
        </is>
      </c>
    </row>
    <row r="24">
      <c r="A24" s="0" t="inlineStr">
        <is>
          <t xml:space="preserve">implied</t>
        </is>
      </c>
      <c r="B24" s="0" t="inlineStr">
        <is>
          <t xml:space="preserve">value</t>
        </is>
      </c>
      <c r="C24" s="0" t="inlineStr">
        <is>
          <t xml:space="preserve">line = price_ev_ebitda_ntm</t>
        </is>
      </c>
      <c r="D24" s="20" t="inlineStr">
        <is>
          <t xml:space="preserve">(peer_stats.value[line=ev_ebitda_ntm] * comps.ebitda_ntm[company=aapl] - comps.net_debt[company=aapl]) / market_data.shares[company=aapl]</t>
        </is>
      </c>
      <c r="E24" s="0" t="inlineStr">
        <is>
          <t xml:space="preserve">ok</t>
        </is>
      </c>
    </row>
    <row r="25">
      <c r="A25" s="0" t="inlineStr">
        <is>
          <t xml:space="preserve">implied</t>
        </is>
      </c>
      <c r="B25" s="0" t="inlineStr">
        <is>
          <t xml:space="preserve">value</t>
        </is>
      </c>
      <c r="C25" s="0" t="inlineStr">
        <is>
          <t xml:space="preserve">line = price_pe_ltm</t>
        </is>
      </c>
      <c r="D25" s="20" t="inlineStr">
        <is>
          <t xml:space="preserve">peer_stats.value[line=pe_ltm] * comps.eps_ltm[company=aapl]</t>
        </is>
      </c>
      <c r="E25" s="0" t="inlineStr">
        <is>
          <t xml:space="preserve">ok</t>
        </is>
      </c>
    </row>
    <row r="26">
      <c r="A26" s="0" t="inlineStr">
        <is>
          <t xml:space="preserve">implied</t>
        </is>
      </c>
      <c r="B26" s="0" t="inlineStr">
        <is>
          <t xml:space="preserve">value</t>
        </is>
      </c>
      <c r="C26" s="0" t="inlineStr">
        <is>
          <t xml:space="preserve">line = price_pe_ntm</t>
        </is>
      </c>
      <c r="D26" s="20" t="inlineStr">
        <is>
          <t xml:space="preserve">peer_stats.value[line=pe_ntm] * comps.eps_ntm[company=aapl]</t>
        </is>
      </c>
      <c r="E26" s="0" t="inlineStr">
        <is>
          <t xml:space="preserve">ok</t>
        </is>
      </c>
    </row>
    <row r="27">
      <c r="A27" s="0" t="inlineStr">
        <is>
          <t xml:space="preserve">implied</t>
        </is>
      </c>
      <c r="B27" s="0" t="inlineStr">
        <is>
          <t xml:space="preserve">value</t>
        </is>
      </c>
      <c r="C27" s="0" t="inlineStr">
        <is>
          <t xml:space="preserve">line = current_price</t>
        </is>
      </c>
      <c r="D27" s="20" t="inlineStr">
        <is>
          <t xml:space="preserve">market_data.price[company=aapl]</t>
        </is>
      </c>
      <c r="E27" s="0" t="inlineStr">
        <is>
          <t xml:space="preserve">ok</t>
        </is>
      </c>
    </row>
    <row r="28">
      <c r="A28" s="0" t="inlineStr">
        <is>
          <t xml:space="preserve">implied</t>
        </is>
      </c>
      <c r="B28" s="0" t="inlineStr">
        <is>
          <t xml:space="preserve">value</t>
        </is>
      </c>
      <c r="C28" s="0" t="inlineStr">
        <is>
          <t xml:space="preserve">line = upside_ev_revenue_ltm</t>
        </is>
      </c>
      <c r="D28" s="20" t="inlineStr">
        <is>
          <t xml:space="preserve">price_ev_revenue_ltm / current_price - 1</t>
        </is>
      </c>
      <c r="E28" s="0" t="inlineStr">
        <is>
          <t xml:space="preserve">ok</t>
        </is>
      </c>
    </row>
    <row r="29">
      <c r="A29" s="0" t="inlineStr">
        <is>
          <t xml:space="preserve">implied</t>
        </is>
      </c>
      <c r="B29" s="0" t="inlineStr">
        <is>
          <t xml:space="preserve">value</t>
        </is>
      </c>
      <c r="C29" s="0" t="inlineStr">
        <is>
          <t xml:space="preserve">line = upside_ev_revenue_ntm</t>
        </is>
      </c>
      <c r="D29" s="20" t="inlineStr">
        <is>
          <t xml:space="preserve">price_ev_revenue_ntm / current_price - 1</t>
        </is>
      </c>
      <c r="E29" s="0" t="inlineStr">
        <is>
          <t xml:space="preserve">ok</t>
        </is>
      </c>
    </row>
    <row r="30">
      <c r="A30" s="0" t="inlineStr">
        <is>
          <t xml:space="preserve">implied</t>
        </is>
      </c>
      <c r="B30" s="0" t="inlineStr">
        <is>
          <t xml:space="preserve">value</t>
        </is>
      </c>
      <c r="C30" s="0" t="inlineStr">
        <is>
          <t xml:space="preserve">line = upside_ev_ebitda_ltm</t>
        </is>
      </c>
      <c r="D30" s="20" t="inlineStr">
        <is>
          <t xml:space="preserve">price_ev_ebitda_ltm / current_price - 1</t>
        </is>
      </c>
      <c r="E30" s="0" t="inlineStr">
        <is>
          <t xml:space="preserve">ok</t>
        </is>
      </c>
    </row>
    <row r="31">
      <c r="A31" s="0" t="inlineStr">
        <is>
          <t xml:space="preserve">implied</t>
        </is>
      </c>
      <c r="B31" s="0" t="inlineStr">
        <is>
          <t xml:space="preserve">value</t>
        </is>
      </c>
      <c r="C31" s="0" t="inlineStr">
        <is>
          <t xml:space="preserve">line = upside_ev_ebitda_ntm</t>
        </is>
      </c>
      <c r="D31" s="20" t="inlineStr">
        <is>
          <t xml:space="preserve">price_ev_ebitda_ntm / current_price - 1</t>
        </is>
      </c>
      <c r="E31" s="0" t="inlineStr">
        <is>
          <t xml:space="preserve">ok</t>
        </is>
      </c>
    </row>
    <row r="32">
      <c r="A32" s="0" t="inlineStr">
        <is>
          <t xml:space="preserve">implied</t>
        </is>
      </c>
      <c r="B32" s="0" t="inlineStr">
        <is>
          <t xml:space="preserve">value</t>
        </is>
      </c>
      <c r="C32" s="0" t="inlineStr">
        <is>
          <t xml:space="preserve">line = upside_pe_ltm</t>
        </is>
      </c>
      <c r="D32" s="20" t="inlineStr">
        <is>
          <t xml:space="preserve">price_pe_ltm / current_price - 1</t>
        </is>
      </c>
      <c r="E32" s="0" t="inlineStr">
        <is>
          <t xml:space="preserve">ok</t>
        </is>
      </c>
    </row>
    <row r="33">
      <c r="A33" s="0" t="inlineStr">
        <is>
          <t xml:space="preserve">implied</t>
        </is>
      </c>
      <c r="B33" s="0" t="inlineStr">
        <is>
          <t xml:space="preserve">value</t>
        </is>
      </c>
      <c r="C33" s="0" t="inlineStr">
        <is>
          <t xml:space="preserve">line = upside_pe_ntm</t>
        </is>
      </c>
      <c r="D33" s="20" t="inlineStr">
        <is>
          <t xml:space="preserve">price_pe_ntm / current_price - 1</t>
        </is>
      </c>
      <c r="E33" s="0" t="inlineStr">
        <is>
          <t xml:space="preserve">ok</t>
        </is>
      </c>
    </row>
    <row r="35">
      <c r="A35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