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Meta comparable companies" sheetId="1" r:id="rId1"/>
    <sheet name="Market data" sheetId="2" r:id="rId2"/>
    <sheet name="Comps" sheetId="3" r:id="rId3"/>
    <sheet name="Peer stats" sheetId="4" r:id="rId4"/>
    <sheet name="Implied" sheetId="5" r:id="rId5"/>
    <sheet name="Forecast" sheetId="6" r:id="rId6"/>
    <sheet name="Periods" sheetId="7" r:id="rId7"/>
    <sheet name="Companies" sheetId="8" r:id="rId8"/>
    <sheet name="Stats" sheetId="9" r:id="rId9"/>
    <sheet name="Market data lines" sheetId="10" r:id="rId10"/>
    <sheet name="Comps lines" sheetId="11" r:id="rId11"/>
    <sheet name="Implied lines" sheetId="12" r:id="rId12"/>
    <sheet name="Forecast lines" sheetId="13" r:id="rId13"/>
    <sheet name="Rules" sheetId="14" r:id="rId14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EV / EBITDA by company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'Meta comparable companies'!$A$50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'Meta comparable companies'!$B$49:$H$49</c:f>
            </c:strRef>
          </c:cat>
          <c:val>
            <c:numRef>
              <c:f>'Meta comparable companies'!$B$50:$H$50</c:f>
            </c:numRef>
          </c:val>
        </c:ser>
        <c:ser>
          <c:idx val="1"/>
          <c:order val="1"/>
          <c:tx>
            <c:strRef>
              <c:f>'Meta comparable companies'!$A$51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'Meta comparable companies'!$B$49:$H$49</c:f>
            </c:strRef>
          </c:cat>
          <c:val>
            <c:numRef>
              <c:f>'Meta comparable companies'!$B$51:$H$51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52</xdr:row>
      <xdr:rowOff>0</xdr:rowOff>
    </xdr:from>
    <xdr:to>
      <xdr:col>9</xdr:col>
      <xdr:colOff>0</xdr:colOff>
      <xdr:row>68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</cols>
  <sheetData>
    <row r="1">
      <c r="A1" s="1" t="inlineStr">
        <is>
          <t xml:space="preserve">Market data as of 2026-09-21 (edit any cell)</t>
        </is>
      </c>
      <c r="B1" s="3" t="inlineStr">
        <is>
          <t xml:space="preserve">Inputs: edit the blue cells on the 'Market data' sheet; this table follows them.</t>
        </is>
      </c>
    </row>
    <row r="2">
      <c r="A2" s="1" t="inlineStr">
        <is>
          <t xml:space="preserve">company</t>
        </is>
      </c>
      <c r="B2" s="1" t="inlineStr">
        <is>
          <t xml:space="preserve">Share price ($)</t>
        </is>
      </c>
      <c r="C2" s="1" t="inlineStr">
        <is>
          <t xml:space="preserve">Shares outstanding (M)</t>
        </is>
      </c>
      <c r="D2" s="1" t="inlineStr">
        <is>
          <t xml:space="preserve">Cash and investments</t>
        </is>
      </c>
      <c r="E2" s="1" t="inlineStr">
        <is>
          <t xml:space="preserve">Total debt</t>
        </is>
      </c>
    </row>
    <row r="3">
      <c r="A3" s="0" t="inlineStr">
        <is>
          <t xml:space="preserve">Meta Platforms</t>
        </is>
      </c>
      <c r="B3" s="8">
        <f>'Market data'!B2</f>
        <v>741.25</v>
      </c>
      <c r="C3" s="8">
        <f>'Market data'!B3</f>
        <v>2550</v>
      </c>
      <c r="D3" s="8">
        <f>'Market data'!B4</f>
        <v>90260</v>
      </c>
      <c r="E3" s="8">
        <f>'Market data'!B5</f>
        <v>112320</v>
      </c>
    </row>
    <row r="4">
      <c r="A4" s="0" t="inlineStr">
        <is>
          <t xml:space="preserve">Alphabet</t>
        </is>
      </c>
      <c r="B4" s="8">
        <f>'Market data'!C2</f>
        <v>354.97</v>
      </c>
      <c r="C4" s="8">
        <f>'Market data'!C3</f>
        <v>12230</v>
      </c>
      <c r="D4" s="8">
        <f>'Market data'!C4</f>
        <v>242470</v>
      </c>
      <c r="E4" s="8">
        <f>'Market data'!C5</f>
        <v>120790</v>
      </c>
    </row>
    <row r="5">
      <c r="A5" s="0" t="inlineStr">
        <is>
          <t xml:space="preserve">Amazon</t>
        </is>
      </c>
      <c r="B5" s="8">
        <f>'Market data'!D2</f>
        <v>258.45</v>
      </c>
      <c r="C5" s="8">
        <f>'Market data'!D3</f>
        <v>10790</v>
      </c>
      <c r="D5" s="8">
        <f>'Market data'!D4</f>
        <v>122990</v>
      </c>
      <c r="E5" s="8">
        <f>'Market data'!D5</f>
        <v>251640</v>
      </c>
    </row>
    <row r="6">
      <c r="A6" s="0" t="inlineStr">
        <is>
          <t xml:space="preserve">Microsoft</t>
        </is>
      </c>
      <c r="B6" s="8">
        <f>'Market data'!E2</f>
        <v>501.61</v>
      </c>
      <c r="C6" s="8">
        <f>'Market data'!E3</f>
        <v>7430</v>
      </c>
      <c r="D6" s="8">
        <f>'Market data'!E4</f>
        <v>76840</v>
      </c>
      <c r="E6" s="8">
        <f>'Market data'!E5</f>
        <v>128810</v>
      </c>
    </row>
    <row r="7">
      <c r="A7" s="0" t="inlineStr">
        <is>
          <t xml:space="preserve">Netflix</t>
        </is>
      </c>
      <c r="B7" s="8">
        <f>'Market data'!F2</f>
        <v>71.79</v>
      </c>
      <c r="C7" s="8">
        <f>'Market data'!F3</f>
        <v>4160</v>
      </c>
      <c r="D7" s="8">
        <f>'Market data'!F4</f>
        <v>9130</v>
      </c>
      <c r="E7" s="8">
        <f>'Market data'!F5</f>
        <v>16650</v>
      </c>
    </row>
    <row r="8">
      <c r="A8" s="0" t="inlineStr">
        <is>
          <t xml:space="preserve">Pinterest</t>
        </is>
      </c>
      <c r="B8" s="8">
        <f>'Market data'!G2</f>
        <v>19.36</v>
      </c>
      <c r="C8" s="8">
        <f>'Market data'!G3</f>
        <v>566.31</v>
      </c>
      <c r="D8" s="8">
        <f>'Market data'!G4</f>
        <v>1270</v>
      </c>
      <c r="E8" s="8">
        <f>'Market data'!G5</f>
        <v>1200</v>
      </c>
    </row>
    <row r="9">
      <c r="A9" s="0" t="inlineStr">
        <is>
          <t xml:space="preserve">The Trade Desk</t>
        </is>
      </c>
      <c r="B9" s="8">
        <f>'Market data'!H2</f>
        <v>13.88</v>
      </c>
      <c r="C9" s="8">
        <f>'Market data'!H3</f>
        <v>472.8</v>
      </c>
      <c r="D9" s="8">
        <f>'Market data'!H4</f>
        <v>1490</v>
      </c>
      <c r="E9" s="8">
        <f>'Market data'!H5</f>
        <v>434.11</v>
      </c>
    </row>
    <row r="11">
      <c r="A11" s="1" t="inlineStr">
        <is>
          <t xml:space="preserve">Financial performance, LTM and NTM / forward proxy</t>
        </is>
      </c>
      <c r="B11" s="3" t="inlineStr">
        <is>
          <t xml:space="preserve">Inputs: edit the blue cells on the 'Comps' sheet; this table follows them.</t>
        </is>
      </c>
    </row>
    <row r="12">
      <c r="A12" s="1" t="inlineStr">
        <is>
          <t xml:space="preserve">company</t>
        </is>
      </c>
      <c r="B12" s="1" t="inlineStr">
        <is>
          <t xml:space="preserve">Revenue LTM</t>
        </is>
      </c>
      <c r="C12" s="1" t="inlineStr">
        <is>
          <t xml:space="preserve">Revenue NTM / forward proxy</t>
        </is>
      </c>
      <c r="D12" s="1" t="inlineStr">
        <is>
          <t xml:space="preserve">Revenue growth LTM</t>
        </is>
      </c>
      <c r="E12" s="1" t="inlineStr">
        <is>
          <t xml:space="preserve">Revenue growth NTM</t>
        </is>
      </c>
      <c r="F12" s="1" t="inlineStr">
        <is>
          <t xml:space="preserve">EBITDA LTM</t>
        </is>
      </c>
      <c r="G12" s="1" t="inlineStr">
        <is>
          <t xml:space="preserve">EBITDA NTM / forward proxy</t>
        </is>
      </c>
      <c r="H12" s="1" t="inlineStr">
        <is>
          <t xml:space="preserve">EBITDA margin LTM</t>
        </is>
      </c>
      <c r="I12" s="1" t="inlineStr">
        <is>
          <t xml:space="preserve">EBITDA margin NTM</t>
        </is>
      </c>
      <c r="J12" s="1" t="inlineStr">
        <is>
          <t xml:space="preserve">EPS LTM ($)</t>
        </is>
      </c>
      <c r="K12" s="1" t="inlineStr">
        <is>
          <t xml:space="preserve">EPS NTM ($)</t>
        </is>
      </c>
    </row>
    <row r="13">
      <c r="A13" s="0" t="inlineStr">
        <is>
          <t xml:space="preserve">Meta Platforms</t>
        </is>
      </c>
      <c r="B13" s="8">
        <f>'Comps'!B6</f>
        <v>228250</v>
      </c>
      <c r="C13" s="8">
        <f>'Comps'!B7</f>
        <v>277941</v>
      </c>
      <c r="D13" s="12">
        <f>'Comps'!B12</f>
        <v>0.1357642586308132</v>
      </c>
      <c r="E13" s="12">
        <f>'Comps'!B13</f>
        <v>0.21770427163198258</v>
      </c>
      <c r="F13" s="8">
        <f>'Comps'!B8</f>
        <v>109660</v>
      </c>
      <c r="G13" s="8">
        <f>'Comps'!B9</f>
        <v>180713</v>
      </c>
      <c r="H13" s="12">
        <f>'Comps'!B14</f>
        <v>0.4804381161007667</v>
      </c>
      <c r="I13" s="12">
        <f>'Comps'!B15</f>
        <v>0.6501847514400538</v>
      </c>
      <c r="J13" s="8">
        <f>'Comps'!B10</f>
        <v>26.54</v>
      </c>
      <c r="K13" s="8">
        <f>'Comps'!B11</f>
        <v>32.16</v>
      </c>
    </row>
    <row r="14">
      <c r="A14" s="0" t="inlineStr">
        <is>
          <t xml:space="preserve">Alphabet</t>
        </is>
      </c>
      <c r="B14" s="8">
        <f>'Comps'!C6</f>
        <v>445870</v>
      </c>
      <c r="C14" s="8">
        <f>'Comps'!C7</f>
        <v>552163</v>
      </c>
      <c r="D14" s="12">
        <f>'Comps'!C12</f>
        <v>0.10682759237009609</v>
      </c>
      <c r="E14" s="12">
        <f>'Comps'!C13</f>
        <v>0.2383945993226726</v>
      </c>
      <c r="F14" s="8">
        <f>'Comps'!C8</f>
        <v>173160</v>
      </c>
      <c r="G14" s="8">
        <f>'Comps'!C9</f>
        <v>294248</v>
      </c>
      <c r="H14" s="12">
        <f>'Comps'!C14</f>
        <v>0.38836432143898447</v>
      </c>
      <c r="I14" s="12">
        <f>'Comps'!C15</f>
        <v>0.5329006108703408</v>
      </c>
      <c r="J14" s="8">
        <f>'Comps'!C10</f>
        <v>19.93</v>
      </c>
      <c r="K14" s="8">
        <f>'Comps'!C11</f>
        <v>13.38</v>
      </c>
    </row>
    <row r="15">
      <c r="A15" s="0" t="inlineStr">
        <is>
          <t xml:space="preserve">Amazon</t>
        </is>
      </c>
      <c r="B15" s="8">
        <f>'Comps'!D6</f>
        <v>775680</v>
      </c>
      <c r="C15" s="8">
        <f>'Comps'!D7</f>
        <v>882911</v>
      </c>
      <c r="D15" s="12">
        <f>'Comps'!D12</f>
        <v>0.08196172515761879</v>
      </c>
      <c r="E15" s="12">
        <f>'Comps'!D13</f>
        <v>0.13824128506600664</v>
      </c>
      <c r="F15" s="8">
        <f>'Comps'!D8</f>
        <v>168910</v>
      </c>
      <c r="G15" s="8">
        <f>'Comps'!D9</f>
        <v>273394</v>
      </c>
      <c r="H15" s="12">
        <f>'Comps'!D14</f>
        <v>0.21775732260726072</v>
      </c>
      <c r="I15" s="12">
        <f>'Comps'!D15</f>
        <v>0.3096506895938549</v>
      </c>
      <c r="J15" s="8">
        <f>'Comps'!D10</f>
        <v>12.44</v>
      </c>
      <c r="K15" s="8">
        <f>'Comps'!D11</f>
        <v>9.2</v>
      </c>
    </row>
    <row r="16">
      <c r="A16" s="0" t="inlineStr">
        <is>
          <t xml:space="preserve">Microsoft</t>
        </is>
      </c>
      <c r="B16" s="8">
        <f>'Comps'!E6</f>
        <v>331840</v>
      </c>
      <c r="C16" s="8">
        <f>'Comps'!E7</f>
        <v>389938</v>
      </c>
      <c r="D16" s="12">
        <f>'Comps'!E12</f>
        <v>0.1778904175718079</v>
      </c>
      <c r="E16" s="12">
        <f>'Comps'!E13</f>
        <v>0.17507835101253622</v>
      </c>
      <c r="F16" s="8">
        <f>'Comps'!E8</f>
        <v>194240</v>
      </c>
      <c r="G16" s="8">
        <f>'Comps'!E9</f>
        <v>238986</v>
      </c>
      <c r="H16" s="12">
        <f>'Comps'!E14</f>
        <v>0.5853423336547734</v>
      </c>
      <c r="I16" s="12">
        <f>'Comps'!E15</f>
        <v>0.6128820479153096</v>
      </c>
      <c r="J16" s="8">
        <f>'Comps'!E10</f>
        <v>17.95</v>
      </c>
      <c r="K16" s="8">
        <f>'Comps'!E11</f>
        <v>19.76</v>
      </c>
    </row>
    <row r="17">
      <c r="A17" s="0" t="inlineStr">
        <is>
          <t xml:space="preserve">Netflix</t>
        </is>
      </c>
      <c r="B17" s="8">
        <f>'Comps'!F6</f>
        <v>48310</v>
      </c>
      <c r="C17" s="8">
        <f>'Comps'!F7</f>
        <v>54154</v>
      </c>
      <c r="D17" s="12">
        <f>'Comps'!F12</f>
        <v>0.0692074452780913</v>
      </c>
      <c r="E17" s="12">
        <f>'Comps'!F13</f>
        <v>0.12096874353136</v>
      </c>
      <c r="F17" s="8">
        <f>'Comps'!F8</f>
        <v>14730</v>
      </c>
      <c r="G17" s="8">
        <f>'Comps'!F9</f>
        <v>20052</v>
      </c>
      <c r="H17" s="12">
        <f>'Comps'!F14</f>
        <v>0.30490581660111776</v>
      </c>
      <c r="I17" s="12">
        <f>'Comps'!F15</f>
        <v>0.370277357166599</v>
      </c>
      <c r="J17" s="8">
        <f>'Comps'!F10</f>
        <v>3.17</v>
      </c>
      <c r="K17" s="8">
        <f>'Comps'!F11</f>
        <v>3.46</v>
      </c>
    </row>
    <row r="18">
      <c r="A18" s="0" t="inlineStr">
        <is>
          <t xml:space="preserve">Pinterest</t>
        </is>
      </c>
      <c r="B18" s="8">
        <f>'Comps'!G6</f>
        <v>4560</v>
      </c>
      <c r="C18" s="8">
        <f>'Comps'!G7</f>
        <v>4767</v>
      </c>
      <c r="D18" s="12">
        <f>'Comps'!G12</f>
        <v>0.08005684509711042</v>
      </c>
      <c r="E18" s="12">
        <f>'Comps'!G13</f>
        <v>0.045394736842105265</v>
      </c>
      <c r="F18" s="8">
        <f>'Comps'!G8</f>
        <v>316.56</v>
      </c>
      <c r="G18" s="8">
        <f>'Comps'!G9</f>
        <v>1704</v>
      </c>
      <c r="H18" s="12">
        <f>'Comps'!G14</f>
        <v>0.06942105263157895</v>
      </c>
      <c r="I18" s="12">
        <f>'Comps'!G15</f>
        <v>0.3574575204531152</v>
      </c>
      <c r="J18" s="8">
        <f>'Comps'!G10</f>
        <v>0.44</v>
      </c>
      <c r="K18" s="8">
        <f>'Comps'!G11</f>
        <v>2.26</v>
      </c>
    </row>
    <row r="19">
      <c r="A19" s="0" t="inlineStr">
        <is>
          <t xml:space="preserve">The Trade Desk</t>
        </is>
      </c>
      <c r="B19" s="8">
        <f>'Comps'!H6</f>
        <v>2990</v>
      </c>
      <c r="C19" s="8">
        <f>'Comps'!H7</f>
        <v>2553</v>
      </c>
      <c r="D19" s="12">
        <f>'Comps'!H12</f>
        <v>0.03245856353591159</v>
      </c>
      <c r="E19" s="12">
        <f>'Comps'!H13</f>
        <v>-0.1461538461538462</v>
      </c>
      <c r="F19" s="8">
        <f>'Comps'!H8</f>
        <v>697.98</v>
      </c>
      <c r="G19" s="8">
        <f>'Comps'!H9</f>
        <v>719.6</v>
      </c>
      <c r="H19" s="12">
        <f>'Comps'!H14</f>
        <v>0.233438127090301</v>
      </c>
      <c r="I19" s="12">
        <f>'Comps'!H15</f>
        <v>0.281864473168821</v>
      </c>
      <c r="J19" s="8">
        <f>'Comps'!H10</f>
        <v>0.85</v>
      </c>
      <c r="K19" s="8">
        <f>'Comps'!H11</f>
        <v>0.94</v>
      </c>
    </row>
    <row r="21">
      <c r="A21" s="1" t="inlineStr">
        <is>
          <t xml:space="preserve">Valuation and trading multiples</t>
        </is>
      </c>
    </row>
    <row r="22">
      <c r="A22" s="1" t="inlineStr">
        <is>
          <t xml:space="preserve">company</t>
        </is>
      </c>
      <c r="B22" s="1" t="inlineStr">
        <is>
          <t xml:space="preserve">Market cap</t>
        </is>
      </c>
      <c r="C22" s="1" t="inlineStr">
        <is>
          <t xml:space="preserve">Net debt (cash)</t>
        </is>
      </c>
      <c r="D22" s="1" t="inlineStr">
        <is>
          <t xml:space="preserve">Enterprise value</t>
        </is>
      </c>
      <c r="E22" s="1" t="inlineStr">
        <is>
          <t xml:space="preserve">EV / Revenue LTM</t>
        </is>
      </c>
      <c r="F22" s="1" t="inlineStr">
        <is>
          <t xml:space="preserve">EV / Revenue NTM</t>
        </is>
      </c>
      <c r="G22" s="1" t="inlineStr">
        <is>
          <t xml:space="preserve">EV / EBITDA LTM</t>
        </is>
      </c>
      <c r="H22" s="1" t="inlineStr">
        <is>
          <t xml:space="preserve">EV / EBITDA NTM</t>
        </is>
      </c>
      <c r="I22" s="1" t="inlineStr">
        <is>
          <t xml:space="preserve">P / E LTM</t>
        </is>
      </c>
      <c r="J22" s="1" t="inlineStr">
        <is>
          <t xml:space="preserve">P / E NTM</t>
        </is>
      </c>
    </row>
    <row r="23">
      <c r="A23" s="0" t="inlineStr">
        <is>
          <t xml:space="preserve">Meta Platforms</t>
        </is>
      </c>
      <c r="B23" s="8">
        <f>'Comps'!B2</f>
        <v>1890187.5</v>
      </c>
      <c r="C23" s="8">
        <f>'Comps'!B3</f>
        <v>22060</v>
      </c>
      <c r="D23" s="8">
        <f>'Comps'!B4</f>
        <v>1912247.5</v>
      </c>
      <c r="E23" s="8">
        <f>'Comps'!B16</f>
        <v>8.377864184008763</v>
      </c>
      <c r="F23" s="8">
        <f>'Comps'!B17</f>
        <v>6.88004828362854</v>
      </c>
      <c r="G23" s="8">
        <f>'Comps'!B18</f>
        <v>17.43796735363852</v>
      </c>
      <c r="H23" s="8">
        <f>'Comps'!B19</f>
        <v>10.581682004061689</v>
      </c>
      <c r="I23" s="8">
        <f>'Comps'!B20</f>
        <v>27.92954031650339</v>
      </c>
      <c r="J23" s="8">
        <f>'Comps'!B21</f>
        <v>23.0488184079602</v>
      </c>
    </row>
    <row r="24">
      <c r="A24" s="0" t="inlineStr">
        <is>
          <t xml:space="preserve">Alphabet</t>
        </is>
      </c>
      <c r="B24" s="8">
        <f>'Comps'!C2</f>
        <v>4341283.100000001</v>
      </c>
      <c r="C24" s="8">
        <f>'Comps'!C3</f>
        <v>-121680</v>
      </c>
      <c r="D24" s="8">
        <f>'Comps'!C4</f>
        <v>4219603.100000001</v>
      </c>
      <c r="E24" s="8">
        <f>'Comps'!C16</f>
        <v>9.463751990490502</v>
      </c>
      <c r="F24" s="8">
        <f>'Comps'!C17</f>
        <v>7.641951923616759</v>
      </c>
      <c r="G24" s="8">
        <f>'Comps'!C18</f>
        <v>24.368232270732275</v>
      </c>
      <c r="H24" s="8">
        <f>'Comps'!C19</f>
        <v>14.340294921290885</v>
      </c>
      <c r="I24" s="8">
        <f>'Comps'!C20</f>
        <v>17.810837932764677</v>
      </c>
      <c r="J24" s="8">
        <f>'Comps'!C21</f>
        <v>26.529895366218238</v>
      </c>
    </row>
    <row r="25">
      <c r="A25" s="0" t="inlineStr">
        <is>
          <t xml:space="preserve">Amazon</t>
        </is>
      </c>
      <c r="B25" s="8">
        <f>'Comps'!D2</f>
        <v>2788675.5</v>
      </c>
      <c r="C25" s="8">
        <f>'Comps'!D3</f>
        <v>128650</v>
      </c>
      <c r="D25" s="8">
        <f>'Comps'!D4</f>
        <v>2917325.5</v>
      </c>
      <c r="E25" s="8">
        <f>'Comps'!D16</f>
        <v>3.7609910014438945</v>
      </c>
      <c r="F25" s="8">
        <f>'Comps'!D17</f>
        <v>3.3042124291123343</v>
      </c>
      <c r="G25" s="8">
        <f>'Comps'!D18</f>
        <v>17.271478894085607</v>
      </c>
      <c r="H25" s="8">
        <f>'Comps'!D19</f>
        <v>10.670773681938886</v>
      </c>
      <c r="I25" s="8">
        <f>'Comps'!D20</f>
        <v>20.775723472668812</v>
      </c>
      <c r="J25" s="8">
        <f>'Comps'!D21</f>
        <v>28.092391304347828</v>
      </c>
    </row>
    <row r="26">
      <c r="A26" s="0" t="inlineStr">
        <is>
          <t xml:space="preserve">Microsoft</t>
        </is>
      </c>
      <c r="B26" s="8">
        <f>'Comps'!E2</f>
        <v>3726962.3000000003</v>
      </c>
      <c r="C26" s="8">
        <f>'Comps'!E3</f>
        <v>51970</v>
      </c>
      <c r="D26" s="8">
        <f>'Comps'!E4</f>
        <v>3778932.3000000003</v>
      </c>
      <c r="E26" s="8">
        <f>'Comps'!E16</f>
        <v>11.38781430810029</v>
      </c>
      <c r="F26" s="8">
        <f>'Comps'!E17</f>
        <v>9.691110638101442</v>
      </c>
      <c r="G26" s="8">
        <f>'Comps'!E18</f>
        <v>19.45496447693575</v>
      </c>
      <c r="H26" s="8">
        <f>'Comps'!E19</f>
        <v>15.812358464512567</v>
      </c>
      <c r="I26" s="8">
        <f>'Comps'!E20</f>
        <v>27.944846796657384</v>
      </c>
      <c r="J26" s="8">
        <f>'Comps'!E21</f>
        <v>25.385121457489877</v>
      </c>
    </row>
    <row r="27">
      <c r="A27" s="0" t="inlineStr">
        <is>
          <t xml:space="preserve">Netflix</t>
        </is>
      </c>
      <c r="B27" s="8">
        <f>'Comps'!F2</f>
        <v>298646.4</v>
      </c>
      <c r="C27" s="8">
        <f>'Comps'!F3</f>
        <v>7520</v>
      </c>
      <c r="D27" s="8">
        <f>'Comps'!F4</f>
        <v>306166.4</v>
      </c>
      <c r="E27" s="8">
        <f>'Comps'!F16</f>
        <v>6.337536741875389</v>
      </c>
      <c r="F27" s="8">
        <f>'Comps'!F17</f>
        <v>5.653624847656683</v>
      </c>
      <c r="G27" s="8">
        <f>'Comps'!F18</f>
        <v>20.785227427019688</v>
      </c>
      <c r="H27" s="8">
        <f>'Comps'!F19</f>
        <v>15.268621583881908</v>
      </c>
      <c r="I27" s="8">
        <f>'Comps'!F20</f>
        <v>22.646687697160885</v>
      </c>
      <c r="J27" s="8">
        <f>'Comps'!F21</f>
        <v>20.7485549132948</v>
      </c>
    </row>
    <row r="28">
      <c r="A28" s="0" t="inlineStr">
        <is>
          <t xml:space="preserve">Pinterest</t>
        </is>
      </c>
      <c r="B28" s="8">
        <f>'Comps'!G2</f>
        <v>10963.761599999998</v>
      </c>
      <c r="C28" s="8">
        <f>'Comps'!G3</f>
        <v>-70</v>
      </c>
      <c r="D28" s="8">
        <f>'Comps'!G4</f>
        <v>10893.761599999998</v>
      </c>
      <c r="E28" s="8">
        <f>'Comps'!G16</f>
        <v>2.3889828070175434</v>
      </c>
      <c r="F28" s="8">
        <f>'Comps'!G17</f>
        <v>2.2852447241451643</v>
      </c>
      <c r="G28" s="8">
        <f>'Comps'!G18</f>
        <v>34.41294414960828</v>
      </c>
      <c r="H28" s="8">
        <f>'Comps'!G19</f>
        <v>6.393052582159624</v>
      </c>
      <c r="I28" s="8">
        <f>'Comps'!G20</f>
        <v>44</v>
      </c>
      <c r="J28" s="8">
        <f>'Comps'!G21</f>
        <v>8.56637168141593</v>
      </c>
    </row>
    <row r="29">
      <c r="A29" s="0" t="inlineStr">
        <is>
          <t xml:space="preserve">The Trade Desk</t>
        </is>
      </c>
      <c r="B29" s="8">
        <f>'Comps'!H2</f>
        <v>6562.464000000001</v>
      </c>
      <c r="C29" s="8">
        <f>'Comps'!H3</f>
        <v>-1055.8899999999999</v>
      </c>
      <c r="D29" s="8">
        <f>'Comps'!H4</f>
        <v>5506.5740000000005</v>
      </c>
      <c r="E29" s="8">
        <f>'Comps'!H16</f>
        <v>1.841663545150502</v>
      </c>
      <c r="F29" s="8">
        <f>'Comps'!H17</f>
        <v>2.156903251077164</v>
      </c>
      <c r="G29" s="8">
        <f>'Comps'!H18</f>
        <v>7.889300553024443</v>
      </c>
      <c r="H29" s="8">
        <f>'Comps'!H19</f>
        <v>7.652270705947749</v>
      </c>
      <c r="I29" s="8">
        <f>'Comps'!H20</f>
        <v>16.329411764705885</v>
      </c>
      <c r="J29" s="8">
        <f>'Comps'!H21</f>
        <v>14.765957446808512</v>
      </c>
    </row>
    <row r="31">
      <c r="A31" s="1" t="inlineStr">
        <is>
          <t xml:space="preserve">Peer statistics (Meta excluded)</t>
        </is>
      </c>
    </row>
    <row r="32">
      <c r="A32" s="1" t="inlineStr">
        <is>
          <t xml:space="preserve">stat</t>
        </is>
      </c>
      <c r="B32" s="1" t="inlineStr">
        <is>
          <t xml:space="preserve">Revenue growth LTM</t>
        </is>
      </c>
      <c r="C32" s="1" t="inlineStr">
        <is>
          <t xml:space="preserve">Revenue growth NTM</t>
        </is>
      </c>
      <c r="D32" s="1" t="inlineStr">
        <is>
          <t xml:space="preserve">EBITDA margin LTM</t>
        </is>
      </c>
      <c r="E32" s="1" t="inlineStr">
        <is>
          <t xml:space="preserve">EBITDA margin NTM</t>
        </is>
      </c>
      <c r="F32" s="1" t="inlineStr">
        <is>
          <t xml:space="preserve">EV / Revenue LTM</t>
        </is>
      </c>
      <c r="G32" s="1" t="inlineStr">
        <is>
          <t xml:space="preserve">EV / Revenue NTM</t>
        </is>
      </c>
      <c r="H32" s="1" t="inlineStr">
        <is>
          <t xml:space="preserve">EV / EBITDA LTM</t>
        </is>
      </c>
      <c r="I32" s="1" t="inlineStr">
        <is>
          <t xml:space="preserve">EV / EBITDA NTM</t>
        </is>
      </c>
      <c r="J32" s="1" t="inlineStr">
        <is>
          <t xml:space="preserve">P / E LTM</t>
        </is>
      </c>
      <c r="K32" s="1" t="inlineStr">
        <is>
          <t xml:space="preserve">P / E NTM</t>
        </is>
      </c>
    </row>
    <row r="33">
      <c r="A33" s="0" t="inlineStr">
        <is>
          <t xml:space="preserve">low</t>
        </is>
      </c>
      <c r="B33" s="12">
        <f>'Peer stats'!B12</f>
        <v>0.03245856353591159</v>
      </c>
      <c r="C33" s="12">
        <f>'Peer stats'!B13</f>
        <v>-0.1461538461538462</v>
      </c>
      <c r="D33" s="12">
        <f>'Peer stats'!B14</f>
        <v>0.06942105263157895</v>
      </c>
      <c r="E33" s="12">
        <f>'Peer stats'!B15</f>
        <v>0.281864473168821</v>
      </c>
      <c r="F33" s="8">
        <f>'Peer stats'!B16</f>
        <v>1.841663545150502</v>
      </c>
      <c r="G33" s="8">
        <f>'Peer stats'!B17</f>
        <v>2.156903251077164</v>
      </c>
      <c r="H33" s="8">
        <f>'Peer stats'!B18</f>
        <v>7.889300553024443</v>
      </c>
      <c r="I33" s="8">
        <f>'Peer stats'!B19</f>
        <v>6.393052582159624</v>
      </c>
      <c r="J33" s="8">
        <f>'Peer stats'!B20</f>
        <v>16.329411764705885</v>
      </c>
      <c r="K33" s="8">
        <f>'Peer stats'!B21</f>
        <v>8.56637168141593</v>
      </c>
    </row>
    <row r="34">
      <c r="A34" s="0" t="inlineStr">
        <is>
          <t xml:space="preserve">mean</t>
        </is>
      </c>
      <c r="B34" s="12">
        <f>'Peer stats'!C12</f>
        <v>0.09140043150177268</v>
      </c>
      <c r="C34" s="12">
        <f>'Peer stats'!C13</f>
        <v>0.09532064493680575</v>
      </c>
      <c r="D34" s="12">
        <f>'Peer stats'!C14</f>
        <v>0.2998714956706694</v>
      </c>
      <c r="E34" s="12">
        <f>'Peer stats'!C15</f>
        <v>0.41083878319467343</v>
      </c>
      <c r="F34" s="8">
        <f>'Peer stats'!C16</f>
        <v>5.863456732346354</v>
      </c>
      <c r="G34" s="8">
        <f>'Peer stats'!C17</f>
        <v>5.122174635618258</v>
      </c>
      <c r="H34" s="8">
        <f>'Peer stats'!C18</f>
        <v>20.69702462856767</v>
      </c>
      <c r="I34" s="8">
        <f>'Peer stats'!C19</f>
        <v>11.689561989955271</v>
      </c>
      <c r="J34" s="8">
        <f>'Peer stats'!C20</f>
        <v>24.917917943992943</v>
      </c>
      <c r="K34" s="8">
        <f>'Peer stats'!C21</f>
        <v>20.68138202826253</v>
      </c>
    </row>
    <row r="35">
      <c r="A35" s="0" t="inlineStr">
        <is>
          <t xml:space="preserve">median</t>
        </is>
      </c>
      <c r="B35" s="12">
        <f>'Peer stats'!D12</f>
        <v>0.0810092851273646</v>
      </c>
      <c r="C35" s="12">
        <f>'Peer stats'!D13</f>
        <v>0.12960501429868332</v>
      </c>
      <c r="D35" s="12">
        <f>'Peer stats'!D14</f>
        <v>0.2691719718457094</v>
      </c>
      <c r="E35" s="12">
        <f>'Peer stats'!D15</f>
        <v>0.36386743880985706</v>
      </c>
      <c r="F35" s="8">
        <f>'Peer stats'!D16</f>
        <v>5.049263871659642</v>
      </c>
      <c r="G35" s="8">
        <f>'Peer stats'!D17</f>
        <v>4.478918638384509</v>
      </c>
      <c r="H35" s="8">
        <f>'Peer stats'!D18</f>
        <v>20.120095951977717</v>
      </c>
      <c r="I35" s="8">
        <f>'Peer stats'!D19</f>
        <v>12.505534301614887</v>
      </c>
      <c r="J35" s="8">
        <f>'Peer stats'!D20</f>
        <v>21.71120558491485</v>
      </c>
      <c r="K35" s="8">
        <f>'Peer stats'!D21</f>
        <v>23.06683818539234</v>
      </c>
    </row>
    <row r="36">
      <c r="A36" s="0" t="inlineStr">
        <is>
          <t xml:space="preserve">high</t>
        </is>
      </c>
      <c r="B36" s="12">
        <f>'Peer stats'!E12</f>
        <v>0.1778904175718079</v>
      </c>
      <c r="C36" s="12">
        <f>'Peer stats'!E13</f>
        <v>0.2383945993226726</v>
      </c>
      <c r="D36" s="12">
        <f>'Peer stats'!E14</f>
        <v>0.5853423336547734</v>
      </c>
      <c r="E36" s="12">
        <f>'Peer stats'!E15</f>
        <v>0.6128820479153096</v>
      </c>
      <c r="F36" s="8">
        <f>'Peer stats'!E16</f>
        <v>11.38781430810029</v>
      </c>
      <c r="G36" s="8">
        <f>'Peer stats'!E17</f>
        <v>9.691110638101442</v>
      </c>
      <c r="H36" s="8">
        <f>'Peer stats'!E18</f>
        <v>34.41294414960828</v>
      </c>
      <c r="I36" s="8">
        <f>'Peer stats'!E19</f>
        <v>15.812358464512567</v>
      </c>
      <c r="J36" s="8">
        <f>'Peer stats'!E20</f>
        <v>44</v>
      </c>
      <c r="K36" s="8">
        <f>'Peer stats'!E21</f>
        <v>28.092391304347828</v>
      </c>
    </row>
    <row r="38">
      <c r="A38" s="1" t="inlineStr">
        <is>
          <t xml:space="preserve">Implied Meta valuation</t>
        </is>
      </c>
    </row>
    <row r="39">
      <c r="A39" s="1" t="inlineStr">
        <is>
          <t xml:space="preserve">line</t>
        </is>
      </c>
      <c r="B39" s="1" t="inlineStr">
        <is>
          <t xml:space="preserve">low</t>
        </is>
      </c>
      <c r="C39" s="1" t="inlineStr">
        <is>
          <t xml:space="preserve">mean</t>
        </is>
      </c>
      <c r="D39" s="1" t="inlineStr">
        <is>
          <t xml:space="preserve">median</t>
        </is>
      </c>
      <c r="E39" s="1" t="inlineStr">
        <is>
          <t xml:space="preserve">high</t>
        </is>
      </c>
    </row>
    <row r="40">
      <c r="A40" s="0" t="inlineStr">
        <is>
          <t xml:space="preserve">Price at peer EV / Revenue LTM ($)</t>
        </is>
      </c>
      <c r="B40" s="8">
        <f>'Implied'!B2</f>
        <v>156.1959624237655</v>
      </c>
      <c r="C40" s="8">
        <f>'Implied'!C2</f>
        <v>516.1858820227668</v>
      </c>
      <c r="D40" s="8">
        <f>'Implied'!D2</f>
        <v>443.3076387083582</v>
      </c>
      <c r="E40" s="8">
        <f>'Implied'!E2</f>
        <v>1010.6700454211339</v>
      </c>
    </row>
    <row r="41">
      <c r="A41" s="0" t="inlineStr">
        <is>
          <t xml:space="preserve">Price at peer EV / Revenue NTM ($)</t>
        </is>
      </c>
      <c r="B41" s="8">
        <f>'Implied'!B3</f>
        <v>226.44386137554434</v>
      </c>
      <c r="C41" s="8">
        <f>'Implied'!C3</f>
        <v>549.6479766268134</v>
      </c>
      <c r="D41" s="8">
        <f>'Implied'!D3</f>
        <v>479.53534324361914</v>
      </c>
      <c r="E41" s="8">
        <f>'Implied'!E3</f>
        <v>1047.6458752410012</v>
      </c>
    </row>
    <row r="42">
      <c r="A42" s="0" t="inlineStr">
        <is>
          <t xml:space="preserve">Price at peer EV / EBITDA LTM ($)</t>
        </is>
      </c>
      <c r="B42" s="8">
        <f>'Implied'!B4</f>
        <v>330.61988182143546</v>
      </c>
      <c r="C42" s="8">
        <f>'Implied'!C4</f>
        <v>881.4022434387181</v>
      </c>
      <c r="D42" s="8">
        <f>'Implied'!D4</f>
        <v>856.5920478799516</v>
      </c>
      <c r="E42" s="8">
        <f>'Implied'!E4</f>
        <v>1471.2405707631544</v>
      </c>
    </row>
    <row r="43">
      <c r="A43" s="0" t="inlineStr">
        <is>
          <t xml:space="preserve">Price at peer EV / EBITDA NTM ($)</t>
        </is>
      </c>
      <c r="B43" s="8">
        <f>'Implied'!B5</f>
        <v>444.41086716855375</v>
      </c>
      <c r="C43" s="8">
        <f>'Implied'!C5</f>
        <v>819.7630650552105</v>
      </c>
      <c r="D43" s="8">
        <f>'Implied'!D5</f>
        <v>877.5892628422474</v>
      </c>
      <c r="E43" s="8">
        <f>'Implied'!E5</f>
        <v>1111.9367589009644</v>
      </c>
    </row>
    <row r="44">
      <c r="A44" s="0" t="inlineStr">
        <is>
          <t xml:space="preserve">Price at peer P / E LTM ($)</t>
        </is>
      </c>
      <c r="B44" s="8">
        <f>'Implied'!B6</f>
        <v>433.3825882352942</v>
      </c>
      <c r="C44" s="8">
        <f>'Implied'!C6</f>
        <v>661.3215422335727</v>
      </c>
      <c r="D44" s="8">
        <f>'Implied'!D6</f>
        <v>576.2153962236401</v>
      </c>
      <c r="E44" s="8">
        <f>'Implied'!E6</f>
        <v>1167.76</v>
      </c>
    </row>
    <row r="45">
      <c r="A45" s="0" t="inlineStr">
        <is>
          <t xml:space="preserve">Price at peer P / E NTM ($)</t>
        </is>
      </c>
      <c r="B45" s="8">
        <f>'Implied'!B7</f>
        <v>275.49451327433627</v>
      </c>
      <c r="C45" s="8">
        <f>'Implied'!C7</f>
        <v>665.1132460289228</v>
      </c>
      <c r="D45" s="8">
        <f>'Implied'!D7</f>
        <v>741.8295160422175</v>
      </c>
      <c r="E45" s="8">
        <f>'Implied'!E7</f>
        <v>903.4513043478261</v>
      </c>
    </row>
    <row r="46">
      <c r="A46" s="0" t="inlineStr">
        <is>
          <t xml:space="preserve">Upside / (downside) at EV / EBITDA NTM</t>
        </is>
      </c>
      <c r="B46" s="12">
        <f>'Implied'!B8</f>
        <v>-0.4004575147810405</v>
      </c>
      <c r="C46" s="12">
        <f>'Implied'!C8</f>
        <v>0.10591981794969385</v>
      </c>
      <c r="D46" s="12">
        <f>'Implied'!D8</f>
        <v>0.18393155189510613</v>
      </c>
      <c r="E46" s="12">
        <f>'Implied'!E8</f>
        <v>0.5000833172357024</v>
      </c>
    </row>
    <row r="48">
      <c r="A48" s="1" t="inlineStr">
        <is>
          <t xml:space="preserve">EV / EBITDA by company</t>
        </is>
      </c>
    </row>
    <row r="49">
      <c r="A49" s="1" t="inlineStr">
        <is>
          <t xml:space="preserve">line</t>
        </is>
      </c>
      <c r="B49" s="1" t="inlineStr">
        <is>
          <t xml:space="preserve">Meta Platforms</t>
        </is>
      </c>
      <c r="C49" s="1" t="inlineStr">
        <is>
          <t xml:space="preserve">Alphabet</t>
        </is>
      </c>
      <c r="D49" s="1" t="inlineStr">
        <is>
          <t xml:space="preserve">Amazon</t>
        </is>
      </c>
      <c r="E49" s="1" t="inlineStr">
        <is>
          <t xml:space="preserve">Microsoft</t>
        </is>
      </c>
      <c r="F49" s="1" t="inlineStr">
        <is>
          <t xml:space="preserve">Netflix</t>
        </is>
      </c>
      <c r="G49" s="1" t="inlineStr">
        <is>
          <t xml:space="preserve">Pinterest</t>
        </is>
      </c>
      <c r="H49" s="1" t="inlineStr">
        <is>
          <t xml:space="preserve">The Trade Desk</t>
        </is>
      </c>
    </row>
    <row r="50">
      <c r="A50" s="0" t="inlineStr">
        <is>
          <t xml:space="preserve">EV / EBITDA LTM</t>
        </is>
      </c>
      <c r="B50" s="8">
        <f>'Comps'!B18</f>
        <v>17.43796735363852</v>
      </c>
      <c r="C50" s="8">
        <f>'Comps'!C18</f>
        <v>24.368232270732275</v>
      </c>
      <c r="D50" s="8">
        <f>'Comps'!D18</f>
        <v>17.271478894085607</v>
      </c>
      <c r="E50" s="8">
        <f>'Comps'!E18</f>
        <v>19.45496447693575</v>
      </c>
      <c r="F50" s="8">
        <f>'Comps'!F18</f>
        <v>20.785227427019688</v>
      </c>
      <c r="G50" s="8">
        <f>'Comps'!G18</f>
        <v>34.41294414960828</v>
      </c>
      <c r="H50" s="8">
        <f>'Comps'!H18</f>
        <v>7.889300553024443</v>
      </c>
    </row>
    <row r="51">
      <c r="A51" s="0" t="inlineStr">
        <is>
          <t xml:space="preserve">EV / EBITDA NTM</t>
        </is>
      </c>
      <c r="B51" s="8">
        <f>'Comps'!B19</f>
        <v>10.581682004061689</v>
      </c>
      <c r="C51" s="8">
        <f>'Comps'!C19</f>
        <v>14.340294921290885</v>
      </c>
      <c r="D51" s="8">
        <f>'Comps'!D19</f>
        <v>10.670773681938886</v>
      </c>
      <c r="E51" s="8">
        <f>'Comps'!E19</f>
        <v>15.812358464512567</v>
      </c>
      <c r="F51" s="8">
        <f>'Comps'!F19</f>
        <v>15.268621583881908</v>
      </c>
      <c r="G51" s="8">
        <f>'Comps'!G19</f>
        <v>6.393052582159624</v>
      </c>
      <c r="H51" s="8">
        <f>'Comps'!H19</f>
        <v>7.652270705947749</v>
      </c>
    </row>
    <row r="70">
      <c r="A70" s="1" t="inlineStr">
        <is>
          <t xml:space="preserve">Meta forward projection (edit growth and margin)</t>
        </is>
      </c>
      <c r="B70" s="3" t="inlineStr">
        <is>
          <t xml:space="preserve">Inputs: edit the blue cells on the 'Forecast' sheet; this table follows them.</t>
        </is>
      </c>
    </row>
    <row r="71">
      <c r="A71" s="1" t="inlineStr">
        <is>
          <t xml:space="preserve">line</t>
        </is>
      </c>
      <c r="B71" s="1" t="inlineStr">
        <is>
          <t xml:space="preserve">FY2025</t>
        </is>
      </c>
      <c r="C71" s="1" t="inlineStr">
        <is>
          <t xml:space="preserve">FY2026</t>
        </is>
      </c>
      <c r="D71" s="1" t="inlineStr">
        <is>
          <t xml:space="preserve">FY2027</t>
        </is>
      </c>
      <c r="E71" s="1" t="inlineStr">
        <is>
          <t xml:space="preserve">FY2028</t>
        </is>
      </c>
    </row>
    <row r="72">
      <c r="A72" s="0" t="inlineStr">
        <is>
          <t xml:space="preserve">revenue</t>
        </is>
      </c>
      <c r="B72" s="8">
        <f>'Forecast'!B2</f>
        <v>200966</v>
      </c>
      <c r="C72" s="8">
        <f>'Forecast'!C2</f>
        <v>254118</v>
      </c>
      <c r="D72" s="8">
        <f>'Forecast'!D2</f>
        <v>306059.7192</v>
      </c>
      <c r="E72" s="8">
        <f>'Forecast'!E2</f>
        <v>361640.16420671996</v>
      </c>
    </row>
    <row r="73">
      <c r="A73" s="0" t="inlineStr">
        <is>
          <t xml:space="preserve">ebitda</t>
        </is>
      </c>
      <c r="B73" s="8">
        <f>'Forecast'!B3</f>
        <v>122319</v>
      </c>
      <c r="C73" s="8">
        <f>'Forecast'!C3</f>
        <v>144647</v>
      </c>
      <c r="D73" s="8">
        <f>'Forecast'!D3</f>
        <v>180697.65821568</v>
      </c>
      <c r="E73" s="8">
        <f>'Forecast'!E3</f>
        <v>222227.88090502942</v>
      </c>
    </row>
    <row r="74">
      <c r="A74" s="0" t="inlineStr">
        <is>
          <t xml:space="preserve">ebitda margin</t>
        </is>
      </c>
      <c r="B74" s="12">
        <f>'Forecast'!B4</f>
        <v>0.6086551954061881</v>
      </c>
      <c r="C74" s="12">
        <f>'Forecast'!C4</f>
        <v>0.5692119409093414</v>
      </c>
      <c r="D74" s="12">
        <f>'Forecast'!D4</f>
        <v>0.5904</v>
      </c>
      <c r="E74" s="12">
        <f>'Forecast'!E4</f>
        <v>0.6145</v>
      </c>
    </row>
    <row r="75">
      <c r="A75" s="0" t="inlineStr">
        <is>
          <t xml:space="preserve">growth</t>
        </is>
      </c>
      <c r="B75" s="12">
        <f>'Forecast'!B5</f>
      </c>
      <c r="C75" s="12">
        <f>'Forecast'!C5</f>
      </c>
      <c r="D75" s="12">
        <f>'Forecast'!D5</f>
        <v>0.2044</v>
      </c>
      <c r="E75" s="12">
        <f>'Forecast'!E5</f>
        <v>0.1816</v>
      </c>
    </row>
    <row r="76">
      <c r="A76" s="0" t="inlineStr">
        <is>
          <t xml:space="preserve">margin target</t>
        </is>
      </c>
      <c r="B76" s="12">
        <f>'Forecast'!B6</f>
      </c>
      <c r="C76" s="12">
        <f>'Forecast'!C6</f>
      </c>
      <c r="D76" s="12">
        <f>'Forecast'!D6</f>
        <v>0.5904</v>
      </c>
      <c r="E76" s="12">
        <f>'Forecast'!E6</f>
        <v>0.6145</v>
      </c>
    </row>
    <row r="78">
      <c r="A78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1" t="inlineStr">
        <is>
          <t xml:space="preserve">line</t>
        </is>
      </c>
      <c r="B1" s="1" t="inlineStr">
        <is>
          <t xml:space="preserve">Meta Platforms</t>
        </is>
      </c>
      <c r="C1" s="1" t="inlineStr">
        <is>
          <t xml:space="preserve">Alphabet</t>
        </is>
      </c>
      <c r="D1" s="1" t="inlineStr">
        <is>
          <t xml:space="preserve">Amazon</t>
        </is>
      </c>
      <c r="E1" s="1" t="inlineStr">
        <is>
          <t xml:space="preserve">Microsoft</t>
        </is>
      </c>
      <c r="F1" s="1" t="inlineStr">
        <is>
          <t xml:space="preserve">Netflix</t>
        </is>
      </c>
      <c r="G1" s="1" t="inlineStr">
        <is>
          <t xml:space="preserve">Pinterest</t>
        </is>
      </c>
      <c r="H1" s="1" t="inlineStr">
        <is>
          <t xml:space="preserve">The Trade Desk</t>
        </is>
      </c>
    </row>
    <row r="2">
      <c r="A2" s="0" t="inlineStr">
        <is>
          <t xml:space="preserve">Share price ($)</t>
        </is>
      </c>
      <c r="B2" s="10">
        <v>741.25</v>
      </c>
      <c r="C2" s="10">
        <v>354.97</v>
      </c>
      <c r="D2" s="10">
        <v>258.45</v>
      </c>
      <c r="E2" s="10">
        <v>501.61</v>
      </c>
      <c r="F2" s="10">
        <v>71.79</v>
      </c>
      <c r="G2" s="10">
        <v>19.36</v>
      </c>
      <c r="H2" s="10">
        <v>13.88</v>
      </c>
    </row>
    <row r="3">
      <c r="A3" s="0" t="inlineStr">
        <is>
          <t xml:space="preserve">Shares outstanding (M)</t>
        </is>
      </c>
      <c r="B3" s="10">
        <v>2550</v>
      </c>
      <c r="C3" s="10">
        <v>12230</v>
      </c>
      <c r="D3" s="10">
        <v>10790</v>
      </c>
      <c r="E3" s="10">
        <v>7430</v>
      </c>
      <c r="F3" s="10">
        <v>4160</v>
      </c>
      <c r="G3" s="10">
        <v>566.31</v>
      </c>
      <c r="H3" s="10">
        <v>472.8</v>
      </c>
    </row>
    <row r="4">
      <c r="A4" s="0" t="inlineStr">
        <is>
          <t xml:space="preserve">Cash and investments</t>
        </is>
      </c>
      <c r="B4" s="6">
        <v>90260</v>
      </c>
      <c r="C4" s="6">
        <v>242470</v>
      </c>
      <c r="D4" s="6">
        <v>122990</v>
      </c>
      <c r="E4" s="6">
        <v>76840</v>
      </c>
      <c r="F4" s="6">
        <v>9130</v>
      </c>
      <c r="G4" s="6">
        <v>1270</v>
      </c>
      <c r="H4" s="6">
        <v>1490</v>
      </c>
    </row>
    <row r="5">
      <c r="A5" s="0" t="inlineStr">
        <is>
          <t xml:space="preserve">Total debt</t>
        </is>
      </c>
      <c r="B5" s="10">
        <v>112320</v>
      </c>
      <c r="C5" s="10">
        <v>120790</v>
      </c>
      <c r="D5" s="10">
        <v>251640</v>
      </c>
      <c r="E5" s="10">
        <v>128810</v>
      </c>
      <c r="F5" s="10">
        <v>16650</v>
      </c>
      <c r="G5" s="10">
        <v>1200</v>
      </c>
      <c r="H5" s="10">
        <v>434.11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1" t="inlineStr">
        <is>
          <t xml:space="preserve">line</t>
        </is>
      </c>
      <c r="B1" s="1" t="inlineStr">
        <is>
          <t xml:space="preserve">Meta Platforms</t>
        </is>
      </c>
      <c r="C1" s="1" t="inlineStr">
        <is>
          <t xml:space="preserve">Alphabet</t>
        </is>
      </c>
      <c r="D1" s="1" t="inlineStr">
        <is>
          <t xml:space="preserve">Amazon</t>
        </is>
      </c>
      <c r="E1" s="1" t="inlineStr">
        <is>
          <t xml:space="preserve">Microsoft</t>
        </is>
      </c>
      <c r="F1" s="1" t="inlineStr">
        <is>
          <t xml:space="preserve">Netflix</t>
        </is>
      </c>
      <c r="G1" s="1" t="inlineStr">
        <is>
          <t xml:space="preserve">Pinterest</t>
        </is>
      </c>
      <c r="H1" s="1" t="inlineStr">
        <is>
          <t xml:space="preserve">The Trade Desk</t>
        </is>
      </c>
    </row>
    <row r="2">
      <c r="A2" s="0" t="inlineStr">
        <is>
          <t xml:space="preserve">Market cap</t>
        </is>
      </c>
      <c r="B2" s="8">
        <f>('Market data'!B2*'Market data'!B3)</f>
        <v>1890187.5</v>
      </c>
      <c r="C2" s="8">
        <f>('Market data'!C2*'Market data'!C3)</f>
        <v>4341283.100000001</v>
      </c>
      <c r="D2" s="8">
        <f>('Market data'!D2*'Market data'!D3)</f>
        <v>2788675.5</v>
      </c>
      <c r="E2" s="8">
        <f>('Market data'!E2*'Market data'!E3)</f>
        <v>3726962.3000000003</v>
      </c>
      <c r="F2" s="8">
        <f>('Market data'!F2*'Market data'!F3)</f>
        <v>298646.4</v>
      </c>
      <c r="G2" s="8">
        <f>('Market data'!G2*'Market data'!G3)</f>
        <v>10963.761599999998</v>
      </c>
      <c r="H2" s="8">
        <f>('Market data'!H2*'Market data'!H3)</f>
        <v>6562.464000000001</v>
      </c>
    </row>
    <row r="3">
      <c r="A3" s="0" t="inlineStr">
        <is>
          <t xml:space="preserve">Net debt (cash)</t>
        </is>
      </c>
      <c r="B3" s="8">
        <f>('Market data'!B5-'Market data'!B4)</f>
        <v>22060</v>
      </c>
      <c r="C3" s="8">
        <f>('Market data'!C5-'Market data'!C4)</f>
        <v>-121680</v>
      </c>
      <c r="D3" s="8">
        <f>('Market data'!D5-'Market data'!D4)</f>
        <v>128650</v>
      </c>
      <c r="E3" s="8">
        <f>('Market data'!E5-'Market data'!E4)</f>
        <v>51970</v>
      </c>
      <c r="F3" s="8">
        <f>('Market data'!F5-'Market data'!F4)</f>
        <v>7520</v>
      </c>
      <c r="G3" s="8">
        <f>('Market data'!G5-'Market data'!G4)</f>
        <v>-70</v>
      </c>
      <c r="H3" s="8">
        <f>('Market data'!H5-'Market data'!H4)</f>
        <v>-1055.8899999999999</v>
      </c>
    </row>
    <row r="4">
      <c r="A4" s="0" t="inlineStr">
        <is>
          <t xml:space="preserve">Enterprise value</t>
        </is>
      </c>
      <c r="B4" s="8">
        <f>(B2+B3)</f>
        <v>1912247.5</v>
      </c>
      <c r="C4" s="8">
        <f>(C2+C3)</f>
        <v>4219603.100000001</v>
      </c>
      <c r="D4" s="8">
        <f>(D2+D3)</f>
        <v>2917325.5</v>
      </c>
      <c r="E4" s="8">
        <f>(E2+E3)</f>
        <v>3778932.3000000003</v>
      </c>
      <c r="F4" s="8">
        <f>(F2+F3)</f>
        <v>306166.4</v>
      </c>
      <c r="G4" s="8">
        <f>(G2+G3)</f>
        <v>10893.761599999998</v>
      </c>
      <c r="H4" s="8">
        <f>(H2+H3)</f>
        <v>5506.5740000000005</v>
      </c>
    </row>
    <row r="5">
      <c r="A5" s="0" t="inlineStr">
        <is>
          <t xml:space="preserve">Revenue, prior year</t>
        </is>
      </c>
      <c r="B5" s="6">
        <v>200966</v>
      </c>
      <c r="C5" s="6">
        <v>402836</v>
      </c>
      <c r="D5" s="6">
        <v>716920</v>
      </c>
      <c r="E5" s="6">
        <v>281724</v>
      </c>
      <c r="F5" s="6">
        <v>45183</v>
      </c>
      <c r="G5" s="6">
        <v>4222</v>
      </c>
      <c r="H5" s="6">
        <v>2896</v>
      </c>
    </row>
    <row r="6">
      <c r="A6" s="0" t="inlineStr">
        <is>
          <t xml:space="preserve">Revenue LTM</t>
        </is>
      </c>
      <c r="B6" s="6">
        <v>228250</v>
      </c>
      <c r="C6" s="6">
        <v>445870</v>
      </c>
      <c r="D6" s="6">
        <v>775680</v>
      </c>
      <c r="E6" s="6">
        <v>331840</v>
      </c>
      <c r="F6" s="6">
        <v>48310</v>
      </c>
      <c r="G6" s="6">
        <v>4560</v>
      </c>
      <c r="H6" s="6">
        <v>2990</v>
      </c>
    </row>
    <row r="7">
      <c r="A7" s="0" t="inlineStr">
        <is>
          <t xml:space="preserve">Revenue NTM / forward proxy</t>
        </is>
      </c>
      <c r="B7" s="6">
        <v>277941</v>
      </c>
      <c r="C7" s="6">
        <v>552163</v>
      </c>
      <c r="D7" s="6">
        <v>882911</v>
      </c>
      <c r="E7" s="6">
        <v>389938</v>
      </c>
      <c r="F7" s="6">
        <v>54154</v>
      </c>
      <c r="G7" s="6">
        <v>4767</v>
      </c>
      <c r="H7" s="6">
        <v>2553</v>
      </c>
    </row>
    <row r="8">
      <c r="A8" s="0" t="inlineStr">
        <is>
          <t xml:space="preserve">EBITDA LTM</t>
        </is>
      </c>
      <c r="B8" s="10">
        <v>109660</v>
      </c>
      <c r="C8" s="10">
        <v>173160</v>
      </c>
      <c r="D8" s="10">
        <v>168910</v>
      </c>
      <c r="E8" s="10">
        <v>194240</v>
      </c>
      <c r="F8" s="10">
        <v>14730</v>
      </c>
      <c r="G8" s="10">
        <v>316.56</v>
      </c>
      <c r="H8" s="10">
        <v>697.98</v>
      </c>
    </row>
    <row r="9">
      <c r="A9" s="0" t="inlineStr">
        <is>
          <t xml:space="preserve">EBITDA NTM / forward proxy</t>
        </is>
      </c>
      <c r="B9" s="10">
        <v>180713</v>
      </c>
      <c r="C9" s="10">
        <v>294248</v>
      </c>
      <c r="D9" s="10">
        <v>273394</v>
      </c>
      <c r="E9" s="10">
        <v>238986</v>
      </c>
      <c r="F9" s="10">
        <v>20052</v>
      </c>
      <c r="G9" s="10">
        <v>1704</v>
      </c>
      <c r="H9" s="10">
        <v>719.6</v>
      </c>
    </row>
    <row r="10">
      <c r="A10" s="0" t="inlineStr">
        <is>
          <t xml:space="preserve">EPS LTM ($)</t>
        </is>
      </c>
      <c r="B10" s="10">
        <v>26.54</v>
      </c>
      <c r="C10" s="10">
        <v>19.93</v>
      </c>
      <c r="D10" s="10">
        <v>12.44</v>
      </c>
      <c r="E10" s="10">
        <v>17.95</v>
      </c>
      <c r="F10" s="10">
        <v>3.17</v>
      </c>
      <c r="G10" s="10">
        <v>0.44</v>
      </c>
      <c r="H10" s="10">
        <v>0.85</v>
      </c>
    </row>
    <row r="11">
      <c r="A11" s="0" t="inlineStr">
        <is>
          <t xml:space="preserve">EPS NTM ($)</t>
        </is>
      </c>
      <c r="B11" s="10">
        <v>32.16</v>
      </c>
      <c r="C11" s="10">
        <v>13.38</v>
      </c>
      <c r="D11" s="10">
        <v>9.2</v>
      </c>
      <c r="E11" s="10">
        <v>19.76</v>
      </c>
      <c r="F11" s="10">
        <v>3.46</v>
      </c>
      <c r="G11" s="10">
        <v>2.26</v>
      </c>
      <c r="H11" s="10">
        <v>0.94</v>
      </c>
    </row>
    <row r="12">
      <c r="A12" s="0" t="inlineStr">
        <is>
          <t xml:space="preserve">Revenue growth LTM</t>
        </is>
      </c>
      <c r="B12" s="12">
        <f>((B6/B5)-1)</f>
        <v>0.1357642586308132</v>
      </c>
      <c r="C12" s="12">
        <f>((C6/C5)-1)</f>
        <v>0.10682759237009609</v>
      </c>
      <c r="D12" s="12">
        <f>((D6/D5)-1)</f>
        <v>0.08196172515761879</v>
      </c>
      <c r="E12" s="12">
        <f>((E6/E5)-1)</f>
        <v>0.1778904175718079</v>
      </c>
      <c r="F12" s="12">
        <f>((F6/F5)-1)</f>
        <v>0.0692074452780913</v>
      </c>
      <c r="G12" s="12">
        <f>((G6/G5)-1)</f>
        <v>0.08005684509711042</v>
      </c>
      <c r="H12" s="12">
        <f>((H6/H5)-1)</f>
        <v>0.03245856353591159</v>
      </c>
    </row>
    <row r="13">
      <c r="A13" s="0" t="inlineStr">
        <is>
          <t xml:space="preserve">Revenue growth NTM</t>
        </is>
      </c>
      <c r="B13" s="12">
        <f>((B7/B6)-1)</f>
        <v>0.21770427163198258</v>
      </c>
      <c r="C13" s="12">
        <f>((C7/C6)-1)</f>
        <v>0.2383945993226726</v>
      </c>
      <c r="D13" s="12">
        <f>((D7/D6)-1)</f>
        <v>0.13824128506600664</v>
      </c>
      <c r="E13" s="12">
        <f>((E7/E6)-1)</f>
        <v>0.17507835101253622</v>
      </c>
      <c r="F13" s="12">
        <f>((F7/F6)-1)</f>
        <v>0.12096874353136</v>
      </c>
      <c r="G13" s="12">
        <f>((G7/G6)-1)</f>
        <v>0.045394736842105265</v>
      </c>
      <c r="H13" s="12">
        <f>((H7/H6)-1)</f>
        <v>-0.1461538461538462</v>
      </c>
    </row>
    <row r="14">
      <c r="A14" s="0" t="inlineStr">
        <is>
          <t xml:space="preserve">EBITDA margin LTM</t>
        </is>
      </c>
      <c r="B14" s="12">
        <f>(B8/B6)</f>
        <v>0.4804381161007667</v>
      </c>
      <c r="C14" s="12">
        <f>(C8/C6)</f>
        <v>0.38836432143898447</v>
      </c>
      <c r="D14" s="12">
        <f>(D8/D6)</f>
        <v>0.21775732260726072</v>
      </c>
      <c r="E14" s="12">
        <f>(E8/E6)</f>
        <v>0.5853423336547734</v>
      </c>
      <c r="F14" s="12">
        <f>(F8/F6)</f>
        <v>0.30490581660111776</v>
      </c>
      <c r="G14" s="12">
        <f>(G8/G6)</f>
        <v>0.06942105263157895</v>
      </c>
      <c r="H14" s="12">
        <f>(H8/H6)</f>
        <v>0.233438127090301</v>
      </c>
    </row>
    <row r="15">
      <c r="A15" s="0" t="inlineStr">
        <is>
          <t xml:space="preserve">EBITDA margin NTM</t>
        </is>
      </c>
      <c r="B15" s="12">
        <f>(B9/B7)</f>
        <v>0.6501847514400538</v>
      </c>
      <c r="C15" s="12">
        <f>(C9/C7)</f>
        <v>0.5329006108703408</v>
      </c>
      <c r="D15" s="12">
        <f>(D9/D7)</f>
        <v>0.3096506895938549</v>
      </c>
      <c r="E15" s="12">
        <f>(E9/E7)</f>
        <v>0.6128820479153096</v>
      </c>
      <c r="F15" s="12">
        <f>(F9/F7)</f>
        <v>0.370277357166599</v>
      </c>
      <c r="G15" s="12">
        <f>(G9/G7)</f>
        <v>0.3574575204531152</v>
      </c>
      <c r="H15" s="12">
        <f>(H9/H7)</f>
        <v>0.281864473168821</v>
      </c>
    </row>
    <row r="16">
      <c r="A16" s="0" t="inlineStr">
        <is>
          <t xml:space="preserve">EV / Revenue LTM</t>
        </is>
      </c>
      <c r="B16" s="8">
        <f>(B4/B6)</f>
        <v>8.377864184008763</v>
      </c>
      <c r="C16" s="8">
        <f>(C4/C6)</f>
        <v>9.463751990490502</v>
      </c>
      <c r="D16" s="8">
        <f>(D4/D6)</f>
        <v>3.7609910014438945</v>
      </c>
      <c r="E16" s="8">
        <f>(E4/E6)</f>
        <v>11.38781430810029</v>
      </c>
      <c r="F16" s="8">
        <f>(F4/F6)</f>
        <v>6.337536741875389</v>
      </c>
      <c r="G16" s="8">
        <f>(G4/G6)</f>
        <v>2.3889828070175434</v>
      </c>
      <c r="H16" s="8">
        <f>(H4/H6)</f>
        <v>1.841663545150502</v>
      </c>
    </row>
    <row r="17">
      <c r="A17" s="0" t="inlineStr">
        <is>
          <t xml:space="preserve">EV / Revenue NTM</t>
        </is>
      </c>
      <c r="B17" s="8">
        <f>(B4/B7)</f>
        <v>6.88004828362854</v>
      </c>
      <c r="C17" s="8">
        <f>(C4/C7)</f>
        <v>7.641951923616759</v>
      </c>
      <c r="D17" s="8">
        <f>(D4/D7)</f>
        <v>3.3042124291123343</v>
      </c>
      <c r="E17" s="8">
        <f>(E4/E7)</f>
        <v>9.691110638101442</v>
      </c>
      <c r="F17" s="8">
        <f>(F4/F7)</f>
        <v>5.653624847656683</v>
      </c>
      <c r="G17" s="8">
        <f>(G4/G7)</f>
        <v>2.2852447241451643</v>
      </c>
      <c r="H17" s="8">
        <f>(H4/H7)</f>
        <v>2.156903251077164</v>
      </c>
    </row>
    <row r="18">
      <c r="A18" s="0" t="inlineStr">
        <is>
          <t xml:space="preserve">EV / EBITDA LTM</t>
        </is>
      </c>
      <c r="B18" s="8">
        <f>(B4/B8)</f>
        <v>17.43796735363852</v>
      </c>
      <c r="C18" s="8">
        <f>(C4/C8)</f>
        <v>24.368232270732275</v>
      </c>
      <c r="D18" s="8">
        <f>(D4/D8)</f>
        <v>17.271478894085607</v>
      </c>
      <c r="E18" s="8">
        <f>(E4/E8)</f>
        <v>19.45496447693575</v>
      </c>
      <c r="F18" s="8">
        <f>(F4/F8)</f>
        <v>20.785227427019688</v>
      </c>
      <c r="G18" s="8">
        <f>(G4/G8)</f>
        <v>34.41294414960828</v>
      </c>
      <c r="H18" s="8">
        <f>(H4/H8)</f>
        <v>7.889300553024443</v>
      </c>
    </row>
    <row r="19">
      <c r="A19" s="0" t="inlineStr">
        <is>
          <t xml:space="preserve">EV / EBITDA NTM</t>
        </is>
      </c>
      <c r="B19" s="8">
        <f>(B4/B9)</f>
        <v>10.581682004061689</v>
      </c>
      <c r="C19" s="8">
        <f>(C4/C9)</f>
        <v>14.340294921290885</v>
      </c>
      <c r="D19" s="8">
        <f>(D4/D9)</f>
        <v>10.670773681938886</v>
      </c>
      <c r="E19" s="8">
        <f>(E4/E9)</f>
        <v>15.812358464512567</v>
      </c>
      <c r="F19" s="8">
        <f>(F4/F9)</f>
        <v>15.268621583881908</v>
      </c>
      <c r="G19" s="8">
        <f>(G4/G9)</f>
        <v>6.393052582159624</v>
      </c>
      <c r="H19" s="8">
        <f>(H4/H9)</f>
        <v>7.652270705947749</v>
      </c>
    </row>
    <row r="20">
      <c r="A20" s="0" t="inlineStr">
        <is>
          <t xml:space="preserve">P / E LTM</t>
        </is>
      </c>
      <c r="B20" s="8">
        <f>('Market data'!B2/B10)</f>
        <v>27.92954031650339</v>
      </c>
      <c r="C20" s="8">
        <f>('Market data'!C2/C10)</f>
        <v>17.810837932764677</v>
      </c>
      <c r="D20" s="8">
        <f>('Market data'!D2/D10)</f>
        <v>20.775723472668812</v>
      </c>
      <c r="E20" s="8">
        <f>('Market data'!E2/E10)</f>
        <v>27.944846796657384</v>
      </c>
      <c r="F20" s="8">
        <f>('Market data'!F2/F10)</f>
        <v>22.646687697160885</v>
      </c>
      <c r="G20" s="8">
        <f>('Market data'!G2/G10)</f>
        <v>44</v>
      </c>
      <c r="H20" s="8">
        <f>('Market data'!H2/H10)</f>
        <v>16.329411764705885</v>
      </c>
    </row>
    <row r="21">
      <c r="A21" s="0" t="inlineStr">
        <is>
          <t xml:space="preserve">P / E NTM</t>
        </is>
      </c>
      <c r="B21" s="8">
        <f>('Market data'!B2/B11)</f>
        <v>23.0488184079602</v>
      </c>
      <c r="C21" s="8">
        <f>('Market data'!C2/C11)</f>
        <v>26.529895366218238</v>
      </c>
      <c r="D21" s="8">
        <f>('Market data'!D2/D11)</f>
        <v>28.092391304347828</v>
      </c>
      <c r="E21" s="8">
        <f>('Market data'!E2/E11)</f>
        <v>25.385121457489877</v>
      </c>
      <c r="F21" s="8">
        <f>('Market data'!F2/F11)</f>
        <v>20.7485549132948</v>
      </c>
      <c r="G21" s="8">
        <f>('Market data'!G2/G11)</f>
        <v>8.56637168141593</v>
      </c>
      <c r="H21" s="8">
        <f>('Market data'!H2/H11)</f>
        <v>14.765957446808512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</cols>
  <sheetData>
    <row r="1">
      <c r="A1" s="1" t="inlineStr">
        <is>
          <t xml:space="preserve">line</t>
        </is>
      </c>
      <c r="B1" s="1" t="inlineStr">
        <is>
          <t xml:space="preserve">low</t>
        </is>
      </c>
      <c r="C1" s="1" t="inlineStr">
        <is>
          <t xml:space="preserve">mean</t>
        </is>
      </c>
      <c r="D1" s="1" t="inlineStr">
        <is>
          <t xml:space="preserve">median</t>
        </is>
      </c>
      <c r="E1" s="1" t="inlineStr">
        <is>
          <t xml:space="preserve">high</t>
        </is>
      </c>
    </row>
    <row r="2">
      <c r="A2" s="0" t="inlineStr">
        <is>
          <t xml:space="preserve">Market cap</t>
        </is>
      </c>
      <c r="B2" s="8">
        <f>MIN('Comps'!C2:H2)</f>
        <v>6562.464000000001</v>
      </c>
      <c r="C2" s="8">
        <f>AVERAGE('Comps'!C2:H2)</f>
        <v>1862182.254266667</v>
      </c>
      <c r="D2" s="8">
        <f>MEDIAN('Comps'!C2:H2)</f>
        <v>1543660.95</v>
      </c>
      <c r="E2" s="8">
        <f>MAX('Comps'!C2:H2)</f>
        <v>4341283.100000001</v>
      </c>
    </row>
    <row r="3">
      <c r="A3" s="0" t="inlineStr">
        <is>
          <t xml:space="preserve">Net debt (cash)</t>
        </is>
      </c>
      <c r="B3" s="8">
        <f>MIN('Comps'!C3:H3)</f>
        <v>-121680</v>
      </c>
      <c r="C3" s="8">
        <f>AVERAGE('Comps'!C3:H3)</f>
        <v>10889.018333333333</v>
      </c>
      <c r="D3" s="8">
        <f>MEDIAN('Comps'!C3:H3)</f>
        <v>3725</v>
      </c>
      <c r="E3" s="8">
        <f>MAX('Comps'!C3:H3)</f>
        <v>128650</v>
      </c>
    </row>
    <row r="4">
      <c r="A4" s="0" t="inlineStr">
        <is>
          <t xml:space="preserve">Enterprise value</t>
        </is>
      </c>
      <c r="B4" s="8">
        <f>MIN('Comps'!C4:H4)</f>
        <v>5506.5740000000005</v>
      </c>
      <c r="C4" s="8">
        <f>AVERAGE('Comps'!C4:H4)</f>
        <v>1873071.2726</v>
      </c>
      <c r="D4" s="8">
        <f>MEDIAN('Comps'!C4:H4)</f>
        <v>1611745.95</v>
      </c>
      <c r="E4" s="8">
        <f>MAX('Comps'!C4:H4)</f>
        <v>4219603.100000001</v>
      </c>
    </row>
    <row r="5">
      <c r="A5" s="0" t="inlineStr">
        <is>
          <t xml:space="preserve">Revenue, prior year</t>
        </is>
      </c>
      <c r="B5" s="8">
        <f>MIN('Comps'!C5:H5)</f>
        <v>2896</v>
      </c>
      <c r="C5" s="8">
        <f>AVERAGE('Comps'!C5:H5)</f>
        <v>242296.83333333334</v>
      </c>
      <c r="D5" s="8">
        <f>MEDIAN('Comps'!C5:H5)</f>
        <v>163453.5</v>
      </c>
      <c r="E5" s="8">
        <f>MAX('Comps'!C5:H5)</f>
        <v>716920</v>
      </c>
    </row>
    <row r="6">
      <c r="A6" s="0" t="inlineStr">
        <is>
          <t xml:space="preserve">Revenue LTM</t>
        </is>
      </c>
      <c r="B6" s="8">
        <f>MIN('Comps'!C6:H6)</f>
        <v>2990</v>
      </c>
      <c r="C6" s="8">
        <f>AVERAGE('Comps'!C6:H6)</f>
        <v>268208.3333333333</v>
      </c>
      <c r="D6" s="8">
        <f>MEDIAN('Comps'!C6:H6)</f>
        <v>190075</v>
      </c>
      <c r="E6" s="8">
        <f>MAX('Comps'!C6:H6)</f>
        <v>775680</v>
      </c>
    </row>
    <row r="7">
      <c r="A7" s="0" t="inlineStr">
        <is>
          <t xml:space="preserve">Revenue NTM / forward proxy</t>
        </is>
      </c>
      <c r="B7" s="8">
        <f>MIN('Comps'!C7:H7)</f>
        <v>2553</v>
      </c>
      <c r="C7" s="8">
        <f>AVERAGE('Comps'!C7:H7)</f>
        <v>314414.3333333333</v>
      </c>
      <c r="D7" s="8">
        <f>MEDIAN('Comps'!C7:H7)</f>
        <v>222046</v>
      </c>
      <c r="E7" s="8">
        <f>MAX('Comps'!C7:H7)</f>
        <v>882911</v>
      </c>
    </row>
    <row r="8">
      <c r="A8" s="0" t="inlineStr">
        <is>
          <t xml:space="preserve">EBITDA LTM</t>
        </is>
      </c>
      <c r="B8" s="8">
        <f>MIN('Comps'!C8:H8)</f>
        <v>316.56</v>
      </c>
      <c r="C8" s="8">
        <f>AVERAGE('Comps'!C8:H8)</f>
        <v>92009.09000000001</v>
      </c>
      <c r="D8" s="8">
        <f>MEDIAN('Comps'!C8:H8)</f>
        <v>91820</v>
      </c>
      <c r="E8" s="8">
        <f>MAX('Comps'!C8:H8)</f>
        <v>194240</v>
      </c>
    </row>
    <row r="9">
      <c r="A9" s="0" t="inlineStr">
        <is>
          <t xml:space="preserve">EBITDA NTM / forward proxy</t>
        </is>
      </c>
      <c r="B9" s="8">
        <f>MIN('Comps'!C9:H9)</f>
        <v>719.6</v>
      </c>
      <c r="C9" s="8">
        <f>AVERAGE('Comps'!C9:H9)</f>
        <v>138183.93333333332</v>
      </c>
      <c r="D9" s="8">
        <f>MEDIAN('Comps'!C9:H9)</f>
        <v>129519</v>
      </c>
      <c r="E9" s="8">
        <f>MAX('Comps'!C9:H9)</f>
        <v>294248</v>
      </c>
    </row>
    <row r="10">
      <c r="A10" s="0" t="inlineStr">
        <is>
          <t xml:space="preserve">EPS LTM ($)</t>
        </is>
      </c>
      <c r="B10" s="8">
        <f>MIN('Comps'!C10:H10)</f>
        <v>0.44</v>
      </c>
      <c r="C10" s="8">
        <f>AVERAGE('Comps'!C10:H10)</f>
        <v>9.129999999999999</v>
      </c>
      <c r="D10" s="8">
        <f>MEDIAN('Comps'!C10:H10)</f>
        <v>7.805</v>
      </c>
      <c r="E10" s="8">
        <f>MAX('Comps'!C10:H10)</f>
        <v>19.93</v>
      </c>
    </row>
    <row r="11">
      <c r="A11" s="0" t="inlineStr">
        <is>
          <t xml:space="preserve">EPS NTM ($)</t>
        </is>
      </c>
      <c r="B11" s="8">
        <f>MIN('Comps'!C11:H11)</f>
        <v>0.94</v>
      </c>
      <c r="C11" s="8">
        <f>AVERAGE('Comps'!C11:H11)</f>
        <v>8.166666666666666</v>
      </c>
      <c r="D11" s="8">
        <f>MEDIAN('Comps'!C11:H11)</f>
        <v>6.33</v>
      </c>
      <c r="E11" s="8">
        <f>MAX('Comps'!C11:H11)</f>
        <v>19.76</v>
      </c>
    </row>
    <row r="12">
      <c r="A12" s="0" t="inlineStr">
        <is>
          <t xml:space="preserve">Revenue growth LTM</t>
        </is>
      </c>
      <c r="B12" s="12">
        <f>MIN('Comps'!C12:H12)</f>
        <v>0.03245856353591159</v>
      </c>
      <c r="C12" s="12">
        <f>AVERAGE('Comps'!C12:H12)</f>
        <v>0.09140043150177268</v>
      </c>
      <c r="D12" s="12">
        <f>MEDIAN('Comps'!C12:H12)</f>
        <v>0.0810092851273646</v>
      </c>
      <c r="E12" s="12">
        <f>MAX('Comps'!C12:H12)</f>
        <v>0.1778904175718079</v>
      </c>
    </row>
    <row r="13">
      <c r="A13" s="0" t="inlineStr">
        <is>
          <t xml:space="preserve">Revenue growth NTM</t>
        </is>
      </c>
      <c r="B13" s="12">
        <f>MIN('Comps'!C13:H13)</f>
        <v>-0.1461538461538462</v>
      </c>
      <c r="C13" s="12">
        <f>AVERAGE('Comps'!C13:H13)</f>
        <v>0.09532064493680575</v>
      </c>
      <c r="D13" s="12">
        <f>MEDIAN('Comps'!C13:H13)</f>
        <v>0.12960501429868332</v>
      </c>
      <c r="E13" s="12">
        <f>MAX('Comps'!C13:H13)</f>
        <v>0.2383945993226726</v>
      </c>
    </row>
    <row r="14">
      <c r="A14" s="0" t="inlineStr">
        <is>
          <t xml:space="preserve">EBITDA margin LTM</t>
        </is>
      </c>
      <c r="B14" s="12">
        <f>MIN('Comps'!C14:H14)</f>
        <v>0.06942105263157895</v>
      </c>
      <c r="C14" s="12">
        <f>AVERAGE('Comps'!C14:H14)</f>
        <v>0.2998714956706694</v>
      </c>
      <c r="D14" s="12">
        <f>MEDIAN('Comps'!C14:H14)</f>
        <v>0.2691719718457094</v>
      </c>
      <c r="E14" s="12">
        <f>MAX('Comps'!C14:H14)</f>
        <v>0.5853423336547734</v>
      </c>
    </row>
    <row r="15">
      <c r="A15" s="0" t="inlineStr">
        <is>
          <t xml:space="preserve">EBITDA margin NTM</t>
        </is>
      </c>
      <c r="B15" s="12">
        <f>MIN('Comps'!C15:H15)</f>
        <v>0.281864473168821</v>
      </c>
      <c r="C15" s="12">
        <f>AVERAGE('Comps'!C15:H15)</f>
        <v>0.41083878319467343</v>
      </c>
      <c r="D15" s="12">
        <f>MEDIAN('Comps'!C15:H15)</f>
        <v>0.36386743880985706</v>
      </c>
      <c r="E15" s="12">
        <f>MAX('Comps'!C15:H15)</f>
        <v>0.6128820479153096</v>
      </c>
    </row>
    <row r="16">
      <c r="A16" s="0" t="inlineStr">
        <is>
          <t xml:space="preserve">EV / Revenue LTM</t>
        </is>
      </c>
      <c r="B16" s="8">
        <f>MIN('Comps'!C16:H16)</f>
        <v>1.841663545150502</v>
      </c>
      <c r="C16" s="8">
        <f>AVERAGE('Comps'!C16:H16)</f>
        <v>5.863456732346354</v>
      </c>
      <c r="D16" s="8">
        <f>MEDIAN('Comps'!C16:H16)</f>
        <v>5.049263871659642</v>
      </c>
      <c r="E16" s="8">
        <f>MAX('Comps'!C16:H16)</f>
        <v>11.38781430810029</v>
      </c>
    </row>
    <row r="17">
      <c r="A17" s="0" t="inlineStr">
        <is>
          <t xml:space="preserve">EV / Revenue NTM</t>
        </is>
      </c>
      <c r="B17" s="8">
        <f>MIN('Comps'!C17:H17)</f>
        <v>2.156903251077164</v>
      </c>
      <c r="C17" s="8">
        <f>AVERAGE('Comps'!C17:H17)</f>
        <v>5.122174635618258</v>
      </c>
      <c r="D17" s="8">
        <f>MEDIAN('Comps'!C17:H17)</f>
        <v>4.478918638384509</v>
      </c>
      <c r="E17" s="8">
        <f>MAX('Comps'!C17:H17)</f>
        <v>9.691110638101442</v>
      </c>
    </row>
    <row r="18">
      <c r="A18" s="0" t="inlineStr">
        <is>
          <t xml:space="preserve">EV / EBITDA LTM</t>
        </is>
      </c>
      <c r="B18" s="8">
        <f>MIN('Comps'!C18:H18)</f>
        <v>7.889300553024443</v>
      </c>
      <c r="C18" s="8">
        <f>AVERAGE('Comps'!C18:H18)</f>
        <v>20.69702462856767</v>
      </c>
      <c r="D18" s="8">
        <f>MEDIAN('Comps'!C18:H18)</f>
        <v>20.120095951977717</v>
      </c>
      <c r="E18" s="8">
        <f>MAX('Comps'!C18:H18)</f>
        <v>34.41294414960828</v>
      </c>
    </row>
    <row r="19">
      <c r="A19" s="0" t="inlineStr">
        <is>
          <t xml:space="preserve">EV / EBITDA NTM</t>
        </is>
      </c>
      <c r="B19" s="8">
        <f>MIN('Comps'!C19:H19)</f>
        <v>6.393052582159624</v>
      </c>
      <c r="C19" s="8">
        <f>AVERAGE('Comps'!C19:H19)</f>
        <v>11.689561989955271</v>
      </c>
      <c r="D19" s="8">
        <f>MEDIAN('Comps'!C19:H19)</f>
        <v>12.505534301614887</v>
      </c>
      <c r="E19" s="8">
        <f>MAX('Comps'!C19:H19)</f>
        <v>15.812358464512567</v>
      </c>
    </row>
    <row r="20">
      <c r="A20" s="0" t="inlineStr">
        <is>
          <t xml:space="preserve">P / E LTM</t>
        </is>
      </c>
      <c r="B20" s="8">
        <f>MIN('Comps'!C20:H20)</f>
        <v>16.329411764705885</v>
      </c>
      <c r="C20" s="8">
        <f>AVERAGE('Comps'!C20:H20)</f>
        <v>24.917917943992943</v>
      </c>
      <c r="D20" s="8">
        <f>MEDIAN('Comps'!C20:H20)</f>
        <v>21.71120558491485</v>
      </c>
      <c r="E20" s="8">
        <f>MAX('Comps'!C20:H20)</f>
        <v>44</v>
      </c>
    </row>
    <row r="21">
      <c r="A21" s="0" t="inlineStr">
        <is>
          <t xml:space="preserve">P / E NTM</t>
        </is>
      </c>
      <c r="B21" s="8">
        <f>MIN('Comps'!C21:H21)</f>
        <v>8.56637168141593</v>
      </c>
      <c r="C21" s="8">
        <f>AVERAGE('Comps'!C21:H21)</f>
        <v>20.68138202826253</v>
      </c>
      <c r="D21" s="8">
        <f>MEDIAN('Comps'!C21:H21)</f>
        <v>23.06683818539234</v>
      </c>
      <c r="E21" s="8">
        <f>MAX('Comps'!C21:H21)</f>
        <v>28.092391304347828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</cols>
  <sheetData>
    <row r="1">
      <c r="A1" s="1" t="inlineStr">
        <is>
          <t xml:space="preserve">line</t>
        </is>
      </c>
      <c r="B1" s="1" t="inlineStr">
        <is>
          <t xml:space="preserve">low</t>
        </is>
      </c>
      <c r="C1" s="1" t="inlineStr">
        <is>
          <t xml:space="preserve">mean</t>
        </is>
      </c>
      <c r="D1" s="1" t="inlineStr">
        <is>
          <t xml:space="preserve">median</t>
        </is>
      </c>
      <c r="E1" s="1" t="inlineStr">
        <is>
          <t xml:space="preserve">high</t>
        </is>
      </c>
    </row>
    <row r="2">
      <c r="A2" s="0" t="inlineStr">
        <is>
          <t xml:space="preserve">Price at peer EV / Revenue LTM ($)</t>
        </is>
      </c>
      <c r="B2" s="8">
        <f>((('Peer stats'!B16*'Comps'!B6)-'Comps'!B3)/'Market data'!B3)</f>
        <v>156.1959624237655</v>
      </c>
      <c r="C2" s="8">
        <f>((('Peer stats'!C16*'Comps'!B6)-'Comps'!B3)/'Market data'!B3)</f>
        <v>516.1858820227668</v>
      </c>
      <c r="D2" s="8">
        <f>((('Peer stats'!D16*'Comps'!B6)-'Comps'!B3)/'Market data'!B3)</f>
        <v>443.3076387083582</v>
      </c>
      <c r="E2" s="8">
        <f>((('Peer stats'!E16*'Comps'!B6)-'Comps'!B3)/'Market data'!B3)</f>
        <v>1010.6700454211339</v>
      </c>
    </row>
    <row r="3">
      <c r="A3" s="0" t="inlineStr">
        <is>
          <t xml:space="preserve">Price at peer EV / Revenue NTM ($)</t>
        </is>
      </c>
      <c r="B3" s="8">
        <f>((('Peer stats'!B17*'Comps'!B7)-'Comps'!B3)/'Market data'!B3)</f>
        <v>226.44386137554434</v>
      </c>
      <c r="C3" s="8">
        <f>((('Peer stats'!C17*'Comps'!B7)-'Comps'!B3)/'Market data'!B3)</f>
        <v>549.6479766268134</v>
      </c>
      <c r="D3" s="8">
        <f>((('Peer stats'!D17*'Comps'!B7)-'Comps'!B3)/'Market data'!B3)</f>
        <v>479.53534324361914</v>
      </c>
      <c r="E3" s="8">
        <f>((('Peer stats'!E17*'Comps'!B7)-'Comps'!B3)/'Market data'!B3)</f>
        <v>1047.6458752410012</v>
      </c>
    </row>
    <row r="4">
      <c r="A4" s="0" t="inlineStr">
        <is>
          <t xml:space="preserve">Price at peer EV / EBITDA LTM ($)</t>
        </is>
      </c>
      <c r="B4" s="8">
        <f>((('Peer stats'!B18*'Comps'!B8)-'Comps'!B3)/'Market data'!B3)</f>
        <v>330.61988182143546</v>
      </c>
      <c r="C4" s="8">
        <f>((('Peer stats'!C18*'Comps'!B8)-'Comps'!B3)/'Market data'!B3)</f>
        <v>881.4022434387181</v>
      </c>
      <c r="D4" s="8">
        <f>((('Peer stats'!D18*'Comps'!B8)-'Comps'!B3)/'Market data'!B3)</f>
        <v>856.5920478799516</v>
      </c>
      <c r="E4" s="8">
        <f>((('Peer stats'!E18*'Comps'!B8)-'Comps'!B3)/'Market data'!B3)</f>
        <v>1471.2405707631544</v>
      </c>
    </row>
    <row r="5">
      <c r="A5" s="0" t="inlineStr">
        <is>
          <t xml:space="preserve">Price at peer EV / EBITDA NTM ($)</t>
        </is>
      </c>
      <c r="B5" s="8">
        <f>((('Peer stats'!B19*'Comps'!B9)-'Comps'!B3)/'Market data'!B3)</f>
        <v>444.41086716855375</v>
      </c>
      <c r="C5" s="8">
        <f>((('Peer stats'!C19*'Comps'!B9)-'Comps'!B3)/'Market data'!B3)</f>
        <v>819.7630650552105</v>
      </c>
      <c r="D5" s="8">
        <f>((('Peer stats'!D19*'Comps'!B9)-'Comps'!B3)/'Market data'!B3)</f>
        <v>877.5892628422474</v>
      </c>
      <c r="E5" s="8">
        <f>((('Peer stats'!E19*'Comps'!B9)-'Comps'!B3)/'Market data'!B3)</f>
        <v>1111.9367589009644</v>
      </c>
    </row>
    <row r="6">
      <c r="A6" s="0" t="inlineStr">
        <is>
          <t xml:space="preserve">Price at peer P / E LTM ($)</t>
        </is>
      </c>
      <c r="B6" s="8">
        <f>('Peer stats'!B20*'Comps'!B10)</f>
        <v>433.3825882352942</v>
      </c>
      <c r="C6" s="8">
        <f>('Peer stats'!C20*'Comps'!B10)</f>
        <v>661.3215422335727</v>
      </c>
      <c r="D6" s="8">
        <f>('Peer stats'!D20*'Comps'!B10)</f>
        <v>576.2153962236401</v>
      </c>
      <c r="E6" s="8">
        <f>('Peer stats'!E20*'Comps'!B10)</f>
        <v>1167.76</v>
      </c>
    </row>
    <row r="7">
      <c r="A7" s="0" t="inlineStr">
        <is>
          <t xml:space="preserve">Price at peer P / E NTM ($)</t>
        </is>
      </c>
      <c r="B7" s="8">
        <f>('Peer stats'!B21*'Comps'!B11)</f>
        <v>275.49451327433627</v>
      </c>
      <c r="C7" s="8">
        <f>('Peer stats'!C21*'Comps'!B11)</f>
        <v>665.1132460289228</v>
      </c>
      <c r="D7" s="8">
        <f>('Peer stats'!D21*'Comps'!B11)</f>
        <v>741.8295160422175</v>
      </c>
      <c r="E7" s="8">
        <f>('Peer stats'!E21*'Comps'!B11)</f>
        <v>903.4513043478261</v>
      </c>
    </row>
    <row r="8">
      <c r="A8" s="0" t="inlineStr">
        <is>
          <t xml:space="preserve">Upside / (downside) at EV / EBITDA NTM</t>
        </is>
      </c>
      <c r="B8" s="12">
        <f>((B5/'Market data'!B2)-1)</f>
        <v>-0.4004575147810405</v>
      </c>
      <c r="C8" s="12">
        <f>((C5/'Market data'!B2)-1)</f>
        <v>0.10591981794969385</v>
      </c>
      <c r="D8" s="12">
        <f>((D5/'Market data'!B2)-1)</f>
        <v>0.18393155189510613</v>
      </c>
      <c r="E8" s="12">
        <f>((E5/'Market data'!B2)-1)</f>
        <v>0.5000833172357024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</cols>
  <sheetData>
    <row r="1">
      <c r="A1" s="1" t="inlineStr">
        <is>
          <t xml:space="preserve">line</t>
        </is>
      </c>
      <c r="B1" s="1" t="inlineStr">
        <is>
          <t xml:space="preserve">FY2025</t>
        </is>
      </c>
      <c r="C1" s="1" t="inlineStr">
        <is>
          <t xml:space="preserve">FY2026</t>
        </is>
      </c>
      <c r="D1" s="1" t="inlineStr">
        <is>
          <t xml:space="preserve">FY2027</t>
        </is>
      </c>
      <c r="E1" s="1" t="inlineStr">
        <is>
          <t xml:space="preserve">FY2028</t>
        </is>
      </c>
    </row>
    <row r="2">
      <c r="A2" s="0" t="inlineStr">
        <is>
          <t xml:space="preserve">revenue</t>
        </is>
      </c>
      <c r="B2" s="10">
        <v>200966</v>
      </c>
      <c r="C2" s="10">
        <v>254118</v>
      </c>
      <c r="D2" s="8">
        <f>(C2*(1+D5))</f>
        <v>306059.7192</v>
      </c>
      <c r="E2" s="8">
        <f>(D2*(1+E5))</f>
        <v>361640.16420671996</v>
      </c>
    </row>
    <row r="3">
      <c r="A3" s="0" t="inlineStr">
        <is>
          <t xml:space="preserve">ebitda</t>
        </is>
      </c>
      <c r="B3" s="10">
        <v>122319</v>
      </c>
      <c r="C3" s="10">
        <v>144647</v>
      </c>
      <c r="D3" s="8">
        <f>(D2*D6)</f>
        <v>180697.65821568</v>
      </c>
      <c r="E3" s="8">
        <f>(E2*E6)</f>
        <v>222227.88090502942</v>
      </c>
    </row>
    <row r="4">
      <c r="A4" s="0" t="inlineStr">
        <is>
          <t xml:space="preserve">ebitda margin</t>
        </is>
      </c>
      <c r="B4" s="12">
        <f>(B3/B2)</f>
        <v>0.6086551954061881</v>
      </c>
      <c r="C4" s="12">
        <f>(C3/C2)</f>
        <v>0.5692119409093414</v>
      </c>
      <c r="D4" s="12">
        <f>(D3/D2)</f>
        <v>0.5904</v>
      </c>
      <c r="E4" s="12">
        <f>(E3/E2)</f>
        <v>0.6145</v>
      </c>
    </row>
    <row r="5">
      <c r="A5" s="0" t="inlineStr">
        <is>
          <t xml:space="preserve">growth</t>
        </is>
      </c>
      <c r="D5" s="14">
        <v>0.2044</v>
      </c>
      <c r="E5" s="14">
        <v>0.1816</v>
      </c>
    </row>
    <row r="6">
      <c r="A6" s="0" t="inlineStr">
        <is>
          <t xml:space="preserve">margin target</t>
        </is>
      </c>
      <c r="D6" s="14">
        <v>0.5904</v>
      </c>
      <c r="E6" s="14">
        <v>0.6145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fy2025</t>
        </is>
      </c>
      <c r="B2" s="0" t="inlineStr">
        <is>
          <t xml:space="preserve">FY2025</t>
        </is>
      </c>
      <c r="C2" s="16">
        <v>45658</v>
      </c>
      <c r="D2" s="16">
        <v>46022</v>
      </c>
      <c r="E2" s="0" t="inlineStr">
        <is>
          <t xml:space="preserve">hist</t>
        </is>
      </c>
      <c r="F2" s="4">
        <v>2025</v>
      </c>
      <c r="G2" s="0" t="inlineStr">
        <is>
          <t xml:space="preserve">Q1 2025</t>
        </is>
      </c>
      <c r="H2" s="4">
        <v>0</v>
      </c>
    </row>
    <row r="3">
      <c r="A3" s="0" t="inlineStr">
        <is>
          <t xml:space="preserve">fy2026</t>
        </is>
      </c>
      <c r="B3" s="0" t="inlineStr">
        <is>
          <t xml:space="preserve">FY2026</t>
        </is>
      </c>
      <c r="C3" s="16">
        <v>46023</v>
      </c>
      <c r="D3" s="16">
        <v>46387</v>
      </c>
      <c r="E3" s="0" t="inlineStr">
        <is>
          <t xml:space="preserve">fcst</t>
        </is>
      </c>
      <c r="F3" s="4">
        <v>2026</v>
      </c>
      <c r="G3" s="0" t="inlineStr">
        <is>
          <t xml:space="preserve">Q1 2026</t>
        </is>
      </c>
      <c r="H3" s="4">
        <v>1</v>
      </c>
    </row>
    <row r="4">
      <c r="A4" s="0" t="inlineStr">
        <is>
          <t xml:space="preserve">fy2027</t>
        </is>
      </c>
      <c r="B4" s="0" t="inlineStr">
        <is>
          <t xml:space="preserve">FY2027</t>
        </is>
      </c>
      <c r="C4" s="16">
        <v>46388</v>
      </c>
      <c r="D4" s="16">
        <v>46752</v>
      </c>
      <c r="E4" s="0" t="inlineStr">
        <is>
          <t xml:space="preserve">fcst</t>
        </is>
      </c>
      <c r="F4" s="4">
        <v>2027</v>
      </c>
      <c r="G4" s="0" t="inlineStr">
        <is>
          <t xml:space="preserve">Q1 2027</t>
        </is>
      </c>
      <c r="H4" s="4">
        <v>2</v>
      </c>
    </row>
    <row r="5">
      <c r="A5" s="0" t="inlineStr">
        <is>
          <t xml:space="preserve">fy2028</t>
        </is>
      </c>
      <c r="B5" s="0" t="inlineStr">
        <is>
          <t xml:space="preserve">FY2028</t>
        </is>
      </c>
      <c r="C5" s="16">
        <v>46753</v>
      </c>
      <c r="D5" s="16">
        <v>47118</v>
      </c>
      <c r="E5" s="0" t="inlineStr">
        <is>
          <t xml:space="preserve">fcst</t>
        </is>
      </c>
      <c r="F5" s="4">
        <v>2028</v>
      </c>
      <c r="G5" s="0" t="inlineStr">
        <is>
          <t xml:space="preserve">Q1 2028</t>
        </is>
      </c>
      <c r="H5" s="4">
        <v>3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ticker</t>
        </is>
      </c>
      <c r="D1" s="1" t="inlineStr">
        <is>
          <t xml:space="preserve">group</t>
        </is>
      </c>
      <c r="E1" s="1" t="inlineStr">
        <is>
          <t xml:space="preserve">peer</t>
        </is>
      </c>
    </row>
    <row r="2">
      <c r="A2" s="0" t="inlineStr">
        <is>
          <t xml:space="preserve">meta</t>
        </is>
      </c>
      <c r="B2" s="0" t="inlineStr">
        <is>
          <t xml:space="preserve">Meta Platforms</t>
        </is>
      </c>
      <c r="C2" s="0" t="inlineStr">
        <is>
          <t xml:space="preserve">META</t>
        </is>
      </c>
      <c r="D2" s="0" t="inlineStr">
        <is>
          <t xml:space="preserve">digital_platforms</t>
        </is>
      </c>
      <c r="E2" s="4">
        <v>0</v>
      </c>
    </row>
    <row r="3">
      <c r="A3" s="0" t="inlineStr">
        <is>
          <t xml:space="preserve">googl</t>
        </is>
      </c>
      <c r="B3" s="0" t="inlineStr">
        <is>
          <t xml:space="preserve">Alphabet</t>
        </is>
      </c>
      <c r="C3" s="0" t="inlineStr">
        <is>
          <t xml:space="preserve">GOOGL</t>
        </is>
      </c>
      <c r="D3" s="0" t="inlineStr">
        <is>
          <t xml:space="preserve">digital_platforms</t>
        </is>
      </c>
      <c r="E3" s="4">
        <v>1</v>
      </c>
    </row>
    <row r="4">
      <c r="A4" s="0" t="inlineStr">
        <is>
          <t xml:space="preserve">amzn</t>
        </is>
      </c>
      <c r="B4" s="0" t="inlineStr">
        <is>
          <t xml:space="preserve">Amazon</t>
        </is>
      </c>
      <c r="C4" s="0" t="inlineStr">
        <is>
          <t xml:space="preserve">AMZN</t>
        </is>
      </c>
      <c r="D4" s="0" t="inlineStr">
        <is>
          <t xml:space="preserve">mega_cap_platforms</t>
        </is>
      </c>
      <c r="E4" s="4">
        <v>1</v>
      </c>
    </row>
    <row r="5">
      <c r="A5" s="0" t="inlineStr">
        <is>
          <t xml:space="preserve">msft</t>
        </is>
      </c>
      <c r="B5" s="0" t="inlineStr">
        <is>
          <t xml:space="preserve">Microsoft</t>
        </is>
      </c>
      <c r="C5" s="0" t="inlineStr">
        <is>
          <t xml:space="preserve">MSFT</t>
        </is>
      </c>
      <c r="D5" s="0" t="inlineStr">
        <is>
          <t xml:space="preserve">mega_cap_platforms</t>
        </is>
      </c>
      <c r="E5" s="4">
        <v>1</v>
      </c>
    </row>
    <row r="6">
      <c r="A6" s="0" t="inlineStr">
        <is>
          <t xml:space="preserve">nflx</t>
        </is>
      </c>
      <c r="B6" s="0" t="inlineStr">
        <is>
          <t xml:space="preserve">Netflix</t>
        </is>
      </c>
      <c r="C6" s="0" t="inlineStr">
        <is>
          <t xml:space="preserve">NFLX</t>
        </is>
      </c>
      <c r="D6" s="0" t="inlineStr">
        <is>
          <t xml:space="preserve">consumer_internet</t>
        </is>
      </c>
      <c r="E6" s="4">
        <v>1</v>
      </c>
    </row>
    <row r="7">
      <c r="A7" s="0" t="inlineStr">
        <is>
          <t xml:space="preserve">pins</t>
        </is>
      </c>
      <c r="B7" s="0" t="inlineStr">
        <is>
          <t xml:space="preserve">Pinterest</t>
        </is>
      </c>
      <c r="C7" s="0" t="inlineStr">
        <is>
          <t xml:space="preserve">PINS</t>
        </is>
      </c>
      <c r="D7" s="0" t="inlineStr">
        <is>
          <t xml:space="preserve">digital_ads</t>
        </is>
      </c>
      <c r="E7" s="4">
        <v>1</v>
      </c>
    </row>
    <row r="8">
      <c r="A8" s="0" t="inlineStr">
        <is>
          <t xml:space="preserve">ttd</t>
        </is>
      </c>
      <c r="B8" s="0" t="inlineStr">
        <is>
          <t xml:space="preserve">The Trade Desk</t>
        </is>
      </c>
      <c r="C8" s="0" t="inlineStr">
        <is>
          <t xml:space="preserve">TTD</t>
        </is>
      </c>
      <c r="D8" s="0" t="inlineStr">
        <is>
          <t xml:space="preserve">digital_ads</t>
        </is>
      </c>
      <c r="E8" s="4">
        <v>1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</cols>
  <sheetData>
    <row r="1">
      <c r="A1" s="1" t="inlineStr">
        <is>
          <t xml:space="preserve">ID</t>
        </is>
      </c>
    </row>
    <row r="2">
      <c r="A2" s="0" t="inlineStr">
        <is>
          <t xml:space="preserve">low</t>
        </is>
      </c>
    </row>
    <row r="3">
      <c r="A3" s="0" t="inlineStr">
        <is>
          <t xml:space="preserve">mean</t>
        </is>
      </c>
    </row>
    <row r="4">
      <c r="A4" s="0" t="inlineStr">
        <is>
          <t xml:space="preserve">median</t>
        </is>
      </c>
    </row>
    <row r="5">
      <c r="A5" s="0" t="inlineStr">
        <is>
          <t xml:space="preserve">high</t>
        </is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price</t>
        </is>
      </c>
      <c r="B2" s="0" t="inlineStr">
        <is>
          <t xml:space="preserve">Share price ($)</t>
        </is>
      </c>
      <c r="C2" s="0"/>
    </row>
    <row r="3">
      <c r="A3" s="0" t="inlineStr">
        <is>
          <t xml:space="preserve">shares</t>
        </is>
      </c>
      <c r="B3" s="0" t="inlineStr">
        <is>
          <t xml:space="preserve">Shares outstanding (M)</t>
        </is>
      </c>
      <c r="C3" s="0"/>
    </row>
    <row r="4">
      <c r="A4" s="0" t="inlineStr">
        <is>
          <t xml:space="preserve">cash</t>
        </is>
      </c>
      <c r="B4" s="0" t="inlineStr">
        <is>
          <t xml:space="preserve">Cash and investments</t>
        </is>
      </c>
      <c r="C4" s="0"/>
    </row>
    <row r="5">
      <c r="A5" s="0" t="inlineStr">
        <is>
          <t xml:space="preserve">debt</t>
        </is>
      </c>
      <c r="B5" s="0" t="inlineStr">
        <is>
          <t xml:space="preserve">Total debt</t>
        </is>
      </c>
      <c r="C5" s="0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market_cap</t>
        </is>
      </c>
      <c r="B2" s="0" t="inlineStr">
        <is>
          <t xml:space="preserve">Market cap</t>
        </is>
      </c>
      <c r="C2" s="0"/>
    </row>
    <row r="3">
      <c r="A3" s="0" t="inlineStr">
        <is>
          <t xml:space="preserve">net_debt</t>
        </is>
      </c>
      <c r="B3" s="0" t="inlineStr">
        <is>
          <t xml:space="preserve">Net debt (cash)</t>
        </is>
      </c>
      <c r="C3" s="0"/>
    </row>
    <row r="4">
      <c r="A4" s="0" t="inlineStr">
        <is>
          <t xml:space="preserve">ev</t>
        </is>
      </c>
      <c r="B4" s="0" t="inlineStr">
        <is>
          <t xml:space="preserve">Enterprise value</t>
        </is>
      </c>
      <c r="C4" s="0"/>
    </row>
    <row r="5">
      <c r="A5" s="0" t="inlineStr">
        <is>
          <t xml:space="preserve">revenue_prior</t>
        </is>
      </c>
      <c r="B5" s="0" t="inlineStr">
        <is>
          <t xml:space="preserve">Revenue, prior year</t>
        </is>
      </c>
      <c r="C5" s="0"/>
    </row>
    <row r="6">
      <c r="A6" s="0" t="inlineStr">
        <is>
          <t xml:space="preserve">revenue_ltm</t>
        </is>
      </c>
      <c r="B6" s="0" t="inlineStr">
        <is>
          <t xml:space="preserve">Revenue LTM</t>
        </is>
      </c>
      <c r="C6" s="0"/>
    </row>
    <row r="7">
      <c r="A7" s="0" t="inlineStr">
        <is>
          <t xml:space="preserve">revenue_ntm</t>
        </is>
      </c>
      <c r="B7" s="0" t="inlineStr">
        <is>
          <t xml:space="preserve">Revenue NTM / forward proxy</t>
        </is>
      </c>
      <c r="C7" s="0"/>
    </row>
    <row r="8">
      <c r="A8" s="0" t="inlineStr">
        <is>
          <t xml:space="preserve">ebitda_ltm</t>
        </is>
      </c>
      <c r="B8" s="0" t="inlineStr">
        <is>
          <t xml:space="preserve">EBITDA LTM</t>
        </is>
      </c>
      <c r="C8" s="0"/>
    </row>
    <row r="9">
      <c r="A9" s="0" t="inlineStr">
        <is>
          <t xml:space="preserve">ebitda_ntm</t>
        </is>
      </c>
      <c r="B9" s="0" t="inlineStr">
        <is>
          <t xml:space="preserve">EBITDA NTM / forward proxy</t>
        </is>
      </c>
      <c r="C9" s="0"/>
    </row>
    <row r="10">
      <c r="A10" s="0" t="inlineStr">
        <is>
          <t xml:space="preserve">eps_ltm</t>
        </is>
      </c>
      <c r="B10" s="0" t="inlineStr">
        <is>
          <t xml:space="preserve">EPS LTM ($)</t>
        </is>
      </c>
      <c r="C10" s="0"/>
    </row>
    <row r="11">
      <c r="A11" s="0" t="inlineStr">
        <is>
          <t xml:space="preserve">eps_ntm</t>
        </is>
      </c>
      <c r="B11" s="0" t="inlineStr">
        <is>
          <t xml:space="preserve">EPS NTM ($)</t>
        </is>
      </c>
      <c r="C11" s="0"/>
    </row>
    <row r="12">
      <c r="A12" s="0" t="inlineStr">
        <is>
          <t xml:space="preserve">rev_growth_ltm</t>
        </is>
      </c>
      <c r="B12" s="0" t="inlineStr">
        <is>
          <t xml:space="preserve">Revenue growth LTM</t>
        </is>
      </c>
      <c r="C12" s="0" t="inlineStr">
        <is>
          <t xml:space="preserve">percent</t>
        </is>
      </c>
    </row>
    <row r="13">
      <c r="A13" s="0" t="inlineStr">
        <is>
          <t xml:space="preserve">rev_growth_ntm</t>
        </is>
      </c>
      <c r="B13" s="0" t="inlineStr">
        <is>
          <t xml:space="preserve">Revenue growth NTM</t>
        </is>
      </c>
      <c r="C13" s="0" t="inlineStr">
        <is>
          <t xml:space="preserve">percent</t>
        </is>
      </c>
    </row>
    <row r="14">
      <c r="A14" s="0" t="inlineStr">
        <is>
          <t xml:space="preserve">ebitda_margin_ltm</t>
        </is>
      </c>
      <c r="B14" s="0" t="inlineStr">
        <is>
          <t xml:space="preserve">EBITDA margin LTM</t>
        </is>
      </c>
      <c r="C14" s="0" t="inlineStr">
        <is>
          <t xml:space="preserve">percent</t>
        </is>
      </c>
    </row>
    <row r="15">
      <c r="A15" s="0" t="inlineStr">
        <is>
          <t xml:space="preserve">ebitda_margin_ntm</t>
        </is>
      </c>
      <c r="B15" s="0" t="inlineStr">
        <is>
          <t xml:space="preserve">EBITDA margin NTM</t>
        </is>
      </c>
      <c r="C15" s="0" t="inlineStr">
        <is>
          <t xml:space="preserve">percent</t>
        </is>
      </c>
    </row>
    <row r="16">
      <c r="A16" s="0" t="inlineStr">
        <is>
          <t xml:space="preserve">ev_revenue_ltm</t>
        </is>
      </c>
      <c r="B16" s="0" t="inlineStr">
        <is>
          <t xml:space="preserve">EV / Revenue LTM</t>
        </is>
      </c>
      <c r="C16" s="0"/>
    </row>
    <row r="17">
      <c r="A17" s="0" t="inlineStr">
        <is>
          <t xml:space="preserve">ev_revenue_ntm</t>
        </is>
      </c>
      <c r="B17" s="0" t="inlineStr">
        <is>
          <t xml:space="preserve">EV / Revenue NTM</t>
        </is>
      </c>
      <c r="C17" s="0"/>
    </row>
    <row r="18">
      <c r="A18" s="0" t="inlineStr">
        <is>
          <t xml:space="preserve">ev_ebitda_ltm</t>
        </is>
      </c>
      <c r="B18" s="0" t="inlineStr">
        <is>
          <t xml:space="preserve">EV / EBITDA LTM</t>
        </is>
      </c>
      <c r="C18" s="0"/>
    </row>
    <row r="19">
      <c r="A19" s="0" t="inlineStr">
        <is>
          <t xml:space="preserve">ev_ebitda_ntm</t>
        </is>
      </c>
      <c r="B19" s="0" t="inlineStr">
        <is>
          <t xml:space="preserve">EV / EBITDA NTM</t>
        </is>
      </c>
      <c r="C19" s="0"/>
    </row>
    <row r="20">
      <c r="A20" s="0" t="inlineStr">
        <is>
          <t xml:space="preserve">pe_ltm</t>
        </is>
      </c>
      <c r="B20" s="0" t="inlineStr">
        <is>
          <t xml:space="preserve">P / E LTM</t>
        </is>
      </c>
      <c r="C20" s="0"/>
    </row>
    <row r="21">
      <c r="A21" s="0" t="inlineStr">
        <is>
          <t xml:space="preserve">pe_ntm</t>
        </is>
      </c>
      <c r="B21" s="0" t="inlineStr">
        <is>
          <t xml:space="preserve">P / E NTM</t>
        </is>
      </c>
      <c r="C21" s="0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price_ev_revenue_ltm</t>
        </is>
      </c>
      <c r="B2" s="0" t="inlineStr">
        <is>
          <t xml:space="preserve">Price at peer EV / Revenue LTM ($)</t>
        </is>
      </c>
      <c r="C2" s="0"/>
    </row>
    <row r="3">
      <c r="A3" s="0" t="inlineStr">
        <is>
          <t xml:space="preserve">price_ev_revenue_ntm</t>
        </is>
      </c>
      <c r="B3" s="0" t="inlineStr">
        <is>
          <t xml:space="preserve">Price at peer EV / Revenue NTM ($)</t>
        </is>
      </c>
      <c r="C3" s="0"/>
    </row>
    <row r="4">
      <c r="A4" s="0" t="inlineStr">
        <is>
          <t xml:space="preserve">price_ev_ebitda_ltm</t>
        </is>
      </c>
      <c r="B4" s="0" t="inlineStr">
        <is>
          <t xml:space="preserve">Price at peer EV / EBITDA LTM ($)</t>
        </is>
      </c>
      <c r="C4" s="0"/>
    </row>
    <row r="5">
      <c r="A5" s="0" t="inlineStr">
        <is>
          <t xml:space="preserve">price_ev_ebitda_ntm</t>
        </is>
      </c>
      <c r="B5" s="0" t="inlineStr">
        <is>
          <t xml:space="preserve">Price at peer EV / EBITDA NTM ($)</t>
        </is>
      </c>
      <c r="C5" s="0"/>
    </row>
    <row r="6">
      <c r="A6" s="0" t="inlineStr">
        <is>
          <t xml:space="preserve">price_pe_ltm</t>
        </is>
      </c>
      <c r="B6" s="0" t="inlineStr">
        <is>
          <t xml:space="preserve">Price at peer P / E LTM ($)</t>
        </is>
      </c>
      <c r="C6" s="0"/>
    </row>
    <row r="7">
      <c r="A7" s="0" t="inlineStr">
        <is>
          <t xml:space="preserve">price_pe_ntm</t>
        </is>
      </c>
      <c r="B7" s="0" t="inlineStr">
        <is>
          <t xml:space="preserve">Price at peer P / E NTM ($)</t>
        </is>
      </c>
      <c r="C7" s="0"/>
    </row>
    <row r="8">
      <c r="A8" s="0" t="inlineStr">
        <is>
          <t xml:space="preserve">upside_ev_ebitda_ntm</t>
        </is>
      </c>
      <c r="B8" s="0" t="inlineStr">
        <is>
          <t xml:space="preserve">Upside / (downside) at EV / EBITDA NTM</t>
        </is>
      </c>
      <c r="C8" s="0" t="inlineStr">
        <is>
          <t xml:space="preserve">percent</t>
        </is>
      </c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revenue</t>
        </is>
      </c>
      <c r="B2" s="0" t="inlineStr">
        <is>
          <t xml:space="preserve">revenue</t>
        </is>
      </c>
      <c r="C2" s="0"/>
    </row>
    <row r="3">
      <c r="A3" s="0" t="inlineStr">
        <is>
          <t xml:space="preserve">ebitda</t>
        </is>
      </c>
      <c r="B3" s="0" t="inlineStr">
        <is>
          <t xml:space="preserve">ebitda</t>
        </is>
      </c>
      <c r="C3" s="0"/>
    </row>
    <row r="4">
      <c r="A4" s="0" t="inlineStr">
        <is>
          <t xml:space="preserve">ebitda_margin</t>
        </is>
      </c>
      <c r="B4" s="0" t="inlineStr">
        <is>
          <t xml:space="preserve">ebitda margin</t>
        </is>
      </c>
      <c r="C4" s="0" t="inlineStr">
        <is>
          <t xml:space="preserve">percent</t>
        </is>
      </c>
    </row>
    <row r="5">
      <c r="A5" s="0" t="inlineStr">
        <is>
          <t xml:space="preserve">growth</t>
        </is>
      </c>
      <c r="B5" s="0" t="inlineStr">
        <is>
          <t xml:space="preserve">growth</t>
        </is>
      </c>
      <c r="C5" s="0" t="inlineStr">
        <is>
          <t xml:space="preserve">percent</t>
        </is>
      </c>
    </row>
    <row r="6">
      <c r="A6" s="0" t="inlineStr">
        <is>
          <t xml:space="preserve">margin_target</t>
        </is>
      </c>
      <c r="B6" s="0" t="inlineStr">
        <is>
          <t xml:space="preserve">margin target</t>
        </is>
      </c>
      <c r="C6" s="0" t="inlineStr">
        <is>
          <t xml:space="preserve">percent</t>
        </is>
      </c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comps</t>
        </is>
      </c>
      <c r="B2" s="0" t="inlineStr">
        <is>
          <t xml:space="preserve">value</t>
        </is>
      </c>
      <c r="C2" s="0" t="inlineStr">
        <is>
          <t xml:space="preserve">line = market_cap</t>
        </is>
      </c>
      <c r="D2" s="20" t="inlineStr">
        <is>
          <t xml:space="preserve">market_data.price * market_data.shares</t>
        </is>
      </c>
      <c r="E2" s="0" t="inlineStr">
        <is>
          <t xml:space="preserve">ok</t>
        </is>
      </c>
    </row>
    <row r="3">
      <c r="A3" s="0" t="inlineStr">
        <is>
          <t xml:space="preserve">comps</t>
        </is>
      </c>
      <c r="B3" s="0" t="inlineStr">
        <is>
          <t xml:space="preserve">value</t>
        </is>
      </c>
      <c r="C3" s="0" t="inlineStr">
        <is>
          <t xml:space="preserve">line = net_debt</t>
        </is>
      </c>
      <c r="D3" s="20" t="inlineStr">
        <is>
          <t xml:space="preserve">market_data.debt - market_data.cash</t>
        </is>
      </c>
      <c r="E3" s="0" t="inlineStr">
        <is>
          <t xml:space="preserve">ok</t>
        </is>
      </c>
    </row>
    <row r="4">
      <c r="A4" s="0" t="inlineStr">
        <is>
          <t xml:space="preserve">comps</t>
        </is>
      </c>
      <c r="B4" s="0" t="inlineStr">
        <is>
          <t xml:space="preserve">value</t>
        </is>
      </c>
      <c r="C4" s="0" t="inlineStr">
        <is>
          <t xml:space="preserve">line = ev</t>
        </is>
      </c>
      <c r="D4" s="20" t="inlineStr">
        <is>
          <t xml:space="preserve">market_cap + net_debt</t>
        </is>
      </c>
      <c r="E4" s="0" t="inlineStr">
        <is>
          <t xml:space="preserve">ok</t>
        </is>
      </c>
    </row>
    <row r="5">
      <c r="A5" s="0" t="inlineStr">
        <is>
          <t xml:space="preserve">comps</t>
        </is>
      </c>
      <c r="B5" s="0" t="inlineStr">
        <is>
          <t xml:space="preserve">value</t>
        </is>
      </c>
      <c r="C5" s="0" t="inlineStr">
        <is>
          <t xml:space="preserve">line = rev_growth_ltm</t>
        </is>
      </c>
      <c r="D5" s="20" t="inlineStr">
        <is>
          <t xml:space="preserve">revenue_ltm / revenue_prior - 1</t>
        </is>
      </c>
      <c r="E5" s="0" t="inlineStr">
        <is>
          <t xml:space="preserve">ok</t>
        </is>
      </c>
    </row>
    <row r="6">
      <c r="A6" s="0" t="inlineStr">
        <is>
          <t xml:space="preserve">comps</t>
        </is>
      </c>
      <c r="B6" s="0" t="inlineStr">
        <is>
          <t xml:space="preserve">value</t>
        </is>
      </c>
      <c r="C6" s="0" t="inlineStr">
        <is>
          <t xml:space="preserve">line = rev_growth_ntm</t>
        </is>
      </c>
      <c r="D6" s="20" t="inlineStr">
        <is>
          <t xml:space="preserve">revenue_ntm / revenue_ltm - 1</t>
        </is>
      </c>
      <c r="E6" s="0" t="inlineStr">
        <is>
          <t xml:space="preserve">ok</t>
        </is>
      </c>
    </row>
    <row r="7">
      <c r="A7" s="0" t="inlineStr">
        <is>
          <t xml:space="preserve">comps</t>
        </is>
      </c>
      <c r="B7" s="0" t="inlineStr">
        <is>
          <t xml:space="preserve">value</t>
        </is>
      </c>
      <c r="C7" s="0" t="inlineStr">
        <is>
          <t xml:space="preserve">line = ebitda_margin_ltm</t>
        </is>
      </c>
      <c r="D7" s="20" t="inlineStr">
        <is>
          <t xml:space="preserve">ebitda_ltm / revenue_ltm</t>
        </is>
      </c>
      <c r="E7" s="0" t="inlineStr">
        <is>
          <t xml:space="preserve">ok</t>
        </is>
      </c>
    </row>
    <row r="8">
      <c r="A8" s="0" t="inlineStr">
        <is>
          <t xml:space="preserve">comps</t>
        </is>
      </c>
      <c r="B8" s="0" t="inlineStr">
        <is>
          <t xml:space="preserve">value</t>
        </is>
      </c>
      <c r="C8" s="0" t="inlineStr">
        <is>
          <t xml:space="preserve">line = ebitda_margin_ntm</t>
        </is>
      </c>
      <c r="D8" s="20" t="inlineStr">
        <is>
          <t xml:space="preserve">ebitda_ntm / revenue_ntm</t>
        </is>
      </c>
      <c r="E8" s="0" t="inlineStr">
        <is>
          <t xml:space="preserve">ok</t>
        </is>
      </c>
    </row>
    <row r="9">
      <c r="A9" s="0" t="inlineStr">
        <is>
          <t xml:space="preserve">comps</t>
        </is>
      </c>
      <c r="B9" s="0" t="inlineStr">
        <is>
          <t xml:space="preserve">value</t>
        </is>
      </c>
      <c r="C9" s="0" t="inlineStr">
        <is>
          <t xml:space="preserve">line = ev_revenue_ltm</t>
        </is>
      </c>
      <c r="D9" s="20" t="inlineStr">
        <is>
          <t xml:space="preserve">ev / revenue_ltm</t>
        </is>
      </c>
      <c r="E9" s="0" t="inlineStr">
        <is>
          <t xml:space="preserve">ok</t>
        </is>
      </c>
    </row>
    <row r="10">
      <c r="A10" s="0" t="inlineStr">
        <is>
          <t xml:space="preserve">comps</t>
        </is>
      </c>
      <c r="B10" s="0" t="inlineStr">
        <is>
          <t xml:space="preserve">value</t>
        </is>
      </c>
      <c r="C10" s="0" t="inlineStr">
        <is>
          <t xml:space="preserve">line = ev_revenue_ntm</t>
        </is>
      </c>
      <c r="D10" s="20" t="inlineStr">
        <is>
          <t xml:space="preserve">ev / revenue_ntm</t>
        </is>
      </c>
      <c r="E10" s="0" t="inlineStr">
        <is>
          <t xml:space="preserve">ok</t>
        </is>
      </c>
    </row>
    <row r="11">
      <c r="A11" s="0" t="inlineStr">
        <is>
          <t xml:space="preserve">comps</t>
        </is>
      </c>
      <c r="B11" s="0" t="inlineStr">
        <is>
          <t xml:space="preserve">value</t>
        </is>
      </c>
      <c r="C11" s="0" t="inlineStr">
        <is>
          <t xml:space="preserve">line = ev_ebitda_ltm</t>
        </is>
      </c>
      <c r="D11" s="20" t="inlineStr">
        <is>
          <t xml:space="preserve">ev / ebitda_ltm</t>
        </is>
      </c>
      <c r="E11" s="0" t="inlineStr">
        <is>
          <t xml:space="preserve">ok</t>
        </is>
      </c>
    </row>
    <row r="12">
      <c r="A12" s="0" t="inlineStr">
        <is>
          <t xml:space="preserve">comps</t>
        </is>
      </c>
      <c r="B12" s="0" t="inlineStr">
        <is>
          <t xml:space="preserve">value</t>
        </is>
      </c>
      <c r="C12" s="0" t="inlineStr">
        <is>
          <t xml:space="preserve">line = ev_ebitda_ntm</t>
        </is>
      </c>
      <c r="D12" s="20" t="inlineStr">
        <is>
          <t xml:space="preserve">ev / ebitda_ntm</t>
        </is>
      </c>
      <c r="E12" s="0" t="inlineStr">
        <is>
          <t xml:space="preserve">ok</t>
        </is>
      </c>
    </row>
    <row r="13">
      <c r="A13" s="0" t="inlineStr">
        <is>
          <t xml:space="preserve">comps</t>
        </is>
      </c>
      <c r="B13" s="0" t="inlineStr">
        <is>
          <t xml:space="preserve">value</t>
        </is>
      </c>
      <c r="C13" s="0" t="inlineStr">
        <is>
          <t xml:space="preserve">line = pe_ltm</t>
        </is>
      </c>
      <c r="D13" s="20" t="inlineStr">
        <is>
          <t xml:space="preserve">market_data.price / eps_ltm</t>
        </is>
      </c>
      <c r="E13" s="0" t="inlineStr">
        <is>
          <t xml:space="preserve">ok</t>
        </is>
      </c>
    </row>
    <row r="14">
      <c r="A14" s="0" t="inlineStr">
        <is>
          <t xml:space="preserve">comps</t>
        </is>
      </c>
      <c r="B14" s="0" t="inlineStr">
        <is>
          <t xml:space="preserve">value</t>
        </is>
      </c>
      <c r="C14" s="0" t="inlineStr">
        <is>
          <t xml:space="preserve">line = pe_ntm</t>
        </is>
      </c>
      <c r="D14" s="20" t="inlineStr">
        <is>
          <t xml:space="preserve">market_data.price / eps_ntm</t>
        </is>
      </c>
      <c r="E14" s="0" t="inlineStr">
        <is>
          <t xml:space="preserve">ok</t>
        </is>
      </c>
    </row>
    <row r="15">
      <c r="A15" s="0" t="inlineStr">
        <is>
          <t xml:space="preserve">peer_stats</t>
        </is>
      </c>
      <c r="B15" s="0" t="inlineStr">
        <is>
          <t xml:space="preserve">value</t>
        </is>
      </c>
      <c r="C15" s="0" t="inlineStr">
        <is>
          <t xml:space="preserve">stat = low</t>
        </is>
      </c>
      <c r="D15" s="20" t="inlineStr">
        <is>
          <t xml:space="preserve">MIN(comps.value[company.peer=1])</t>
        </is>
      </c>
      <c r="E15" s="0" t="inlineStr">
        <is>
          <t xml:space="preserve">ok</t>
        </is>
      </c>
    </row>
    <row r="16">
      <c r="A16" s="0" t="inlineStr">
        <is>
          <t xml:space="preserve">peer_stats</t>
        </is>
      </c>
      <c r="B16" s="0" t="inlineStr">
        <is>
          <t xml:space="preserve">value</t>
        </is>
      </c>
      <c r="C16" s="0" t="inlineStr">
        <is>
          <t xml:space="preserve">stat = mean</t>
        </is>
      </c>
      <c r="D16" s="20" t="inlineStr">
        <is>
          <t xml:space="preserve">AVG(comps.value[company.peer=1])</t>
        </is>
      </c>
      <c r="E16" s="0" t="inlineStr">
        <is>
          <t xml:space="preserve">ok</t>
        </is>
      </c>
    </row>
    <row r="17">
      <c r="A17" s="0" t="inlineStr">
        <is>
          <t xml:space="preserve">peer_stats</t>
        </is>
      </c>
      <c r="B17" s="0" t="inlineStr">
        <is>
          <t xml:space="preserve">value</t>
        </is>
      </c>
      <c r="C17" s="0" t="inlineStr">
        <is>
          <t xml:space="preserve">stat = median</t>
        </is>
      </c>
      <c r="D17" s="20" t="inlineStr">
        <is>
          <t xml:space="preserve">MEDIAN(comps.value[company.peer=1])</t>
        </is>
      </c>
      <c r="E17" s="0" t="inlineStr">
        <is>
          <t xml:space="preserve">ok</t>
        </is>
      </c>
    </row>
    <row r="18">
      <c r="A18" s="0" t="inlineStr">
        <is>
          <t xml:space="preserve">peer_stats</t>
        </is>
      </c>
      <c r="B18" s="0" t="inlineStr">
        <is>
          <t xml:space="preserve">value</t>
        </is>
      </c>
      <c r="C18" s="0" t="inlineStr">
        <is>
          <t xml:space="preserve">stat = high</t>
        </is>
      </c>
      <c r="D18" s="20" t="inlineStr">
        <is>
          <t xml:space="preserve">MAX(comps.value[company.peer=1])</t>
        </is>
      </c>
      <c r="E18" s="0" t="inlineStr">
        <is>
          <t xml:space="preserve">ok</t>
        </is>
      </c>
    </row>
    <row r="19">
      <c r="A19" s="0" t="inlineStr">
        <is>
          <t xml:space="preserve">implied</t>
        </is>
      </c>
      <c r="B19" s="0" t="inlineStr">
        <is>
          <t xml:space="preserve">value</t>
        </is>
      </c>
      <c r="C19" s="0" t="inlineStr">
        <is>
          <t xml:space="preserve">line = price_ev_revenue_ltm</t>
        </is>
      </c>
      <c r="D19" s="20" t="inlineStr">
        <is>
          <t xml:space="preserve">(peer_stats.value[line=ev_revenue_ltm] * comps.revenue_ltm[company=meta] - comps.net_debt[company=meta]) / market_data.shares[company=meta]</t>
        </is>
      </c>
      <c r="E19" s="0" t="inlineStr">
        <is>
          <t xml:space="preserve">ok</t>
        </is>
      </c>
    </row>
    <row r="20">
      <c r="A20" s="0" t="inlineStr">
        <is>
          <t xml:space="preserve">implied</t>
        </is>
      </c>
      <c r="B20" s="0" t="inlineStr">
        <is>
          <t xml:space="preserve">value</t>
        </is>
      </c>
      <c r="C20" s="0" t="inlineStr">
        <is>
          <t xml:space="preserve">line = price_ev_revenue_ntm</t>
        </is>
      </c>
      <c r="D20" s="20" t="inlineStr">
        <is>
          <t xml:space="preserve">(peer_stats.value[line=ev_revenue_ntm] * comps.revenue_ntm[company=meta] - comps.net_debt[company=meta]) / market_data.shares[company=meta]</t>
        </is>
      </c>
      <c r="E20" s="0" t="inlineStr">
        <is>
          <t xml:space="preserve">ok</t>
        </is>
      </c>
    </row>
    <row r="21">
      <c r="A21" s="0" t="inlineStr">
        <is>
          <t xml:space="preserve">implied</t>
        </is>
      </c>
      <c r="B21" s="0" t="inlineStr">
        <is>
          <t xml:space="preserve">value</t>
        </is>
      </c>
      <c r="C21" s="0" t="inlineStr">
        <is>
          <t xml:space="preserve">line = price_ev_ebitda_ltm</t>
        </is>
      </c>
      <c r="D21" s="20" t="inlineStr">
        <is>
          <t xml:space="preserve">(peer_stats.value[line=ev_ebitda_ltm] * comps.ebitda_ltm[company=meta] - comps.net_debt[company=meta]) / market_data.shares[company=meta]</t>
        </is>
      </c>
      <c r="E21" s="0" t="inlineStr">
        <is>
          <t xml:space="preserve">ok</t>
        </is>
      </c>
    </row>
    <row r="22">
      <c r="A22" s="0" t="inlineStr">
        <is>
          <t xml:space="preserve">implied</t>
        </is>
      </c>
      <c r="B22" s="0" t="inlineStr">
        <is>
          <t xml:space="preserve">value</t>
        </is>
      </c>
      <c r="C22" s="0" t="inlineStr">
        <is>
          <t xml:space="preserve">line = price_ev_ebitda_ntm</t>
        </is>
      </c>
      <c r="D22" s="20" t="inlineStr">
        <is>
          <t xml:space="preserve">(peer_stats.value[line=ev_ebitda_ntm] * comps.ebitda_ntm[company=meta] - comps.net_debt[company=meta]) / market_data.shares[company=meta]</t>
        </is>
      </c>
      <c r="E22" s="0" t="inlineStr">
        <is>
          <t xml:space="preserve">ok</t>
        </is>
      </c>
    </row>
    <row r="23">
      <c r="A23" s="0" t="inlineStr">
        <is>
          <t xml:space="preserve">implied</t>
        </is>
      </c>
      <c r="B23" s="0" t="inlineStr">
        <is>
          <t xml:space="preserve">value</t>
        </is>
      </c>
      <c r="C23" s="0" t="inlineStr">
        <is>
          <t xml:space="preserve">line = price_pe_ltm</t>
        </is>
      </c>
      <c r="D23" s="20" t="inlineStr">
        <is>
          <t xml:space="preserve">peer_stats.value[line=pe_ltm] * comps.eps_ltm[company=meta]</t>
        </is>
      </c>
      <c r="E23" s="0" t="inlineStr">
        <is>
          <t xml:space="preserve">ok</t>
        </is>
      </c>
    </row>
    <row r="24">
      <c r="A24" s="0" t="inlineStr">
        <is>
          <t xml:space="preserve">implied</t>
        </is>
      </c>
      <c r="B24" s="0" t="inlineStr">
        <is>
          <t xml:space="preserve">value</t>
        </is>
      </c>
      <c r="C24" s="0" t="inlineStr">
        <is>
          <t xml:space="preserve">line = price_pe_ntm</t>
        </is>
      </c>
      <c r="D24" s="20" t="inlineStr">
        <is>
          <t xml:space="preserve">peer_stats.value[line=pe_ntm] * comps.eps_ntm[company=meta]</t>
        </is>
      </c>
      <c r="E24" s="0" t="inlineStr">
        <is>
          <t xml:space="preserve">ok</t>
        </is>
      </c>
    </row>
    <row r="25">
      <c r="A25" s="0" t="inlineStr">
        <is>
          <t xml:space="preserve">implied</t>
        </is>
      </c>
      <c r="B25" s="0" t="inlineStr">
        <is>
          <t xml:space="preserve">value</t>
        </is>
      </c>
      <c r="C25" s="0" t="inlineStr">
        <is>
          <t xml:space="preserve">line = upside_ev_ebitda_ntm</t>
        </is>
      </c>
      <c r="D25" s="20" t="inlineStr">
        <is>
          <t xml:space="preserve">price_ev_ebitda_ntm / market_data.price[company=meta] - 1</t>
        </is>
      </c>
      <c r="E25" s="0" t="inlineStr">
        <is>
          <t xml:space="preserve">ok</t>
        </is>
      </c>
    </row>
    <row r="26">
      <c r="A26" s="0" t="inlineStr">
        <is>
          <t xml:space="preserve">forecast</t>
        </is>
      </c>
      <c r="B26" s="0" t="inlineStr">
        <is>
          <t xml:space="preserve">value</t>
        </is>
      </c>
      <c r="C26" s="0" t="inlineStr">
        <is>
          <t xml:space="preserve">line = revenue, frame = fcst</t>
        </is>
      </c>
      <c r="D26" s="20" t="inlineStr">
        <is>
          <t xml:space="preserve">PREV(revenue) * (1 + growth)</t>
        </is>
      </c>
      <c r="E26" s="0" t="inlineStr">
        <is>
          <t xml:space="preserve">ok</t>
        </is>
      </c>
    </row>
    <row r="27">
      <c r="A27" s="0" t="inlineStr">
        <is>
          <t xml:space="preserve">forecast</t>
        </is>
      </c>
      <c r="B27" s="0" t="inlineStr">
        <is>
          <t xml:space="preserve">value</t>
        </is>
      </c>
      <c r="C27" s="0" t="inlineStr">
        <is>
          <t xml:space="preserve">line = ebitda, frame = fcst</t>
        </is>
      </c>
      <c r="D27" s="20" t="inlineStr">
        <is>
          <t xml:space="preserve">revenue * margin_target</t>
        </is>
      </c>
      <c r="E27" s="0" t="inlineStr">
        <is>
          <t xml:space="preserve">ok</t>
        </is>
      </c>
    </row>
    <row r="28">
      <c r="A28" s="0" t="inlineStr">
        <is>
          <t xml:space="preserve">forecast</t>
        </is>
      </c>
      <c r="B28" s="0" t="inlineStr">
        <is>
          <t xml:space="preserve">value</t>
        </is>
      </c>
      <c r="C28" s="0" t="inlineStr">
        <is>
          <t xml:space="preserve">line = ebitda_margin</t>
        </is>
      </c>
      <c r="D28" s="20" t="inlineStr">
        <is>
          <t xml:space="preserve">ebitda / revenue</t>
        </is>
      </c>
      <c r="E28" s="0" t="inlineStr">
        <is>
          <t xml:space="preserve">ok</t>
        </is>
      </c>
    </row>
    <row r="30">
      <c r="A30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